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tabRatio="825" activeTab="2"/>
  </bookViews>
  <sheets>
    <sheet name="Титульный лист" sheetId="1" r:id="rId1"/>
    <sheet name="Раздел 2" sheetId="2" r:id="rId2"/>
    <sheet name="Раздел 3" sheetId="3" r:id="rId3"/>
    <sheet name="Флак" sheetId="4" state="hidden" r:id="rId4"/>
    <sheet name="Spravochnik" sheetId="5" state="hidden" r:id="rId5"/>
  </sheets>
  <definedNames>
    <definedName name="Data_Adr">'Флак'!$J$2:$M$7</definedName>
    <definedName name="data_r_1">#REF!</definedName>
    <definedName name="data_r_2">'Раздел 2'!$O$20:$P$31</definedName>
    <definedName name="data_r_3">'Раздел 3'!$O$20:$Q$46</definedName>
    <definedName name="data_r_4">#REF!</definedName>
    <definedName name="data_r_5">#REF!</definedName>
    <definedName name="data_r_6">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#REF!</definedName>
    <definedName name="R_2">#REF!</definedName>
    <definedName name="R_3">#REF!</definedName>
    <definedName name="R_4">#REF!</definedName>
    <definedName name="razdel_01">#REF!</definedName>
    <definedName name="razdel_02">'Раздел 2'!$P$20:$P$31</definedName>
    <definedName name="razdel_03">'Раздел 3'!$P$20:$Q$46</definedName>
    <definedName name="razdel_04">#REF!</definedName>
    <definedName name="razdel_05">#REF!</definedName>
    <definedName name="razdel_06">#REF!</definedName>
    <definedName name="T_Check">'Флак'!$A$2:$H$118</definedName>
    <definedName name="Verificationcheck">'Флак'!$O$3:$P$4</definedName>
    <definedName name="Year">'Титульный лист'!$AO$21</definedName>
  </definedNames>
  <calcPr fullCalcOnLoad="1"/>
</workbook>
</file>

<file path=xl/sharedStrings.xml><?xml version="1.0" encoding="utf-8"?>
<sst xmlns="http://schemas.openxmlformats.org/spreadsheetml/2006/main" count="208" uniqueCount="203">
  <si>
    <t>Наименование показателей</t>
  </si>
  <si>
    <t>№
строки</t>
  </si>
  <si>
    <t>Фактически про-финансировано</t>
  </si>
  <si>
    <t>Код по ОКЕИ: тысяча рублей - 384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</si>
  <si>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</si>
  <si>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</si>
  <si>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</si>
  <si>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</si>
  <si>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</si>
  <si>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</si>
  <si>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</si>
  <si>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</si>
  <si>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</si>
  <si>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</si>
  <si>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</si>
  <si>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 ФИНАНСИРОВАНИИ И РАСХОДАХ УЧРЕЖДЕНИЯ, РЕАЛИЗУЮЩЕГО ПРОГРАММЫ ОБЩЕГО ОБРАЗОВАНИЯ</t>
  </si>
  <si>
    <t>Форма № ОШ-2</t>
  </si>
  <si>
    <t>20 февраля</t>
  </si>
  <si>
    <t>Бюджетные расходы</t>
  </si>
  <si>
    <t>Расходы, осущест-вляемые за счет вне-бюджетных источ-ников финанси-рования</t>
  </si>
  <si>
    <t>Годовая</t>
  </si>
  <si>
    <t>ВОЗМОЖНО ПРЕДОСТАВЛЕНИЕ В ЭЛЕКТРОННОМ ВИДЕ</t>
  </si>
  <si>
    <t>Раздел 2. Сведения об источниках получения средств учреждением</t>
  </si>
  <si>
    <t>Раздел 3. Расходы учреждения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</si>
  <si>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</si>
  <si>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</si>
  <si>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</si>
  <si>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</si>
  <si>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</si>
  <si>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</si>
  <si>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</si>
  <si>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</si>
  <si>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</si>
  <si>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</si>
  <si>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</si>
  <si>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</si>
  <si>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</si>
  <si>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</si>
  <si>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</si>
  <si>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</si>
  <si>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</si>
  <si>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</si>
  <si>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4 строка 01 графа 03 &gt;= Раздел 4 сумма строк 02 + 03 + 04 + 05 графа 03</t>
  </si>
  <si>
    <t>Data_Adr</t>
  </si>
  <si>
    <t>Verificationcheck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</si>
  <si>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</si>
  <si>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</si>
  <si>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</si>
  <si>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</si>
  <si>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</si>
  <si>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</si>
  <si>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</si>
  <si>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</si>
  <si>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</si>
  <si>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</si>
  <si>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</si>
  <si>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</si>
  <si>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</si>
  <si>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</si>
  <si>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</si>
  <si>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</si>
  <si>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юридические лица – образовательные учреждения, реализующие программы общего образования:</t>
  </si>
  <si>
    <t xml:space="preserve">    - органу местного самоуправления, органу исполнительной власти субъекта Российской Федерации,
      федеральному органу исполнительной власти, на которые возложены функции по управлению
      учреждениями, реализующими программы общего образования (по принадлежности)</t>
  </si>
  <si>
    <t xml:space="preserve">      пенсии, пособия и выплаты по пенсионному, социальному и медицинскому страхованию населения</t>
  </si>
  <si>
    <t xml:space="preserve">      пособия по социальной помощи населению</t>
  </si>
  <si>
    <t xml:space="preserve">      пенсии, пособия, выплачиваемые организациями сектора государственного управления</t>
  </si>
  <si>
    <t xml:space="preserve">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</si>
  <si>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</si>
  <si>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</si>
  <si>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материальных запасов</t>
  </si>
  <si>
    <t>после отчетного периода</t>
  </si>
  <si>
    <t>Приказ Росстата:
Об утверждении формы
от 14.01.2013  № 12
О внесении изменений
(при наличии)
от  __________ № ___
от  __________ № ___</t>
  </si>
  <si>
    <t>Объем финансирования – всего (сумма строк 02, 06)</t>
  </si>
  <si>
    <t xml:space="preserve">   Бюджетные средства – всего (сумма строк 03–05) 
      в том числе бюджета:</t>
  </si>
  <si>
    <t xml:space="preserve">      федерального</t>
  </si>
  <si>
    <t xml:space="preserve">      субъекта Российской Федерации</t>
  </si>
  <si>
    <t xml:space="preserve">      местного</t>
  </si>
  <si>
    <t xml:space="preserve">   Внебюджетные средства – всего (сумма строк 07-10)</t>
  </si>
  <si>
    <t xml:space="preserve">      в том числе средства:
         организаций</t>
  </si>
  <si>
    <t xml:space="preserve">         населения</t>
  </si>
  <si>
    <t xml:space="preserve">         внебюджетных фондов</t>
  </si>
  <si>
    <t xml:space="preserve">         иностранных источников</t>
  </si>
  <si>
    <t xml:space="preserve">      из строки 06: 
         собственные средства</t>
  </si>
  <si>
    <t>Расходы – всего (сумма строк 02, 06, 13, 17)</t>
  </si>
  <si>
    <t xml:space="preserve">   Оплата труда и начисления на оплату труда (сумма строк 03-05)</t>
  </si>
  <si>
    <t xml:space="preserve">      заработная плата</t>
  </si>
  <si>
    <t xml:space="preserve">      начисления на оплату труда</t>
  </si>
  <si>
    <t xml:space="preserve">      прочие выплаты</t>
  </si>
  <si>
    <t xml:space="preserve">   Приобретение работ, услуг (сумма строк 07-12)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</si>
  <si>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</si>
  <si>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</si>
  <si>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</si>
  <si>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</si>
  <si>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услуги по содержанию имущества</t>
  </si>
  <si>
    <t xml:space="preserve">      прочие работы, услуги</t>
  </si>
  <si>
    <t>Поступление нефинансовых активов  (сумма строк 19-22)</t>
  </si>
  <si>
    <t xml:space="preserve">   Социальное обеспечение (сумма строк 14-16)</t>
  </si>
  <si>
    <t xml:space="preserve">   увеличение стоимости непроизведенных активов </t>
  </si>
  <si>
    <t>Получает ли учреждение средства на выполнение государственного задания (да – 1, нет – 0)</t>
  </si>
  <si>
    <r>
      <t>Справка к разделу 3</t>
    </r>
    <r>
      <rPr>
        <sz val="10"/>
        <rFont val="Times New Roman"/>
        <family val="1"/>
      </rPr>
      <t xml:space="preserve">
Остаток внебюджетных средств на начало отчетного периода (тыс  руб)</t>
    </r>
  </si>
  <si>
    <t>Остаток внебюджетных средств на конец отчетного периода (тыс  руб)</t>
  </si>
  <si>
    <t>Расходы на оплату труда и на начисления на оплату труда (из стр.02 гр.3), осуществляемые за счет средств на выполнение государственного задания (тыс  руб)</t>
  </si>
  <si>
    <t>Раздел 2 строка 06 графа 3 = Раздел 2 сумма строк 07 + 08 + 09 + 10 графа 3</t>
  </si>
  <si>
    <t>Раздел 2 строка 06 графа 3 &gt;= Раздел 2 строка 11 графа 3</t>
  </si>
  <si>
    <t>Раздел 3 строка 06 графа 3 = Раздел 3 сумма строк 07 + 08 + 09 + 10 + 11 + 12 графа 3</t>
  </si>
  <si>
    <t>Раздел 3 строка 06 графа 4 = Раздел 3 сумма строк 07 + 08 + 09 + 10 + 11 + 12 графа 4</t>
  </si>
  <si>
    <t>Раздел 2 строка 01 графа 3 = Раздел 2 сумма строк 02 + 06 графа 3</t>
  </si>
  <si>
    <t>Раздел 2 строка 02 графа 3 = Раздел 2 сумма строк 03 + 04 + 05 графа 3</t>
  </si>
  <si>
    <t>Раздел 3 строка 01 графа 3 = Раздел 3 сумма строк 02 + 06 + 13 + 17 графа 3</t>
  </si>
  <si>
    <t>Раздел 3 строка 01 графа 4 = Раздел 3 сумма строк 02 + 06 + 13 + 17 графа 4</t>
  </si>
  <si>
    <t>Раздел 3 строка 02 графа 3 = Раздел 3 сумма строк 03 + 04 + 05 графа 3</t>
  </si>
  <si>
    <t>Раздел 3 строка 02 графа 4 = Раздел 3 сумма строк 03 + 04 + 05 графа 4</t>
  </si>
  <si>
    <t>Раздел 3 строка 13 графа 3 = Раздел 3 сумма строк 14 + 15 + 16 графа 3</t>
  </si>
  <si>
    <t>Раздел 3 строка 13 графа 4 = Раздел 3 сумма строк 14 + 15 + 16 графа 4</t>
  </si>
  <si>
    <t>Раздел 3 строка 18 графа 3 = Раздел 3 сумма строк 19 + 20 + 21 + 22 графа 3</t>
  </si>
  <si>
    <t>Раздел 3 строка 18 графа 4 = Раздел 3 сумма строк 19 + 20 + 21 + 22 графа 4</t>
  </si>
  <si>
    <t>Раздел 3 строка 02 графа 3 &gt;= Раздел 3 строка 26 графа 3</t>
  </si>
  <si>
    <t>ЕСЛИ строка 25 &gt;0, то строка 26 &gt;0 графа 3</t>
  </si>
  <si>
    <t>Раздел 5 строка 01 графа 3 &gt;= Раздел 5 строка 02 графа 3</t>
  </si>
  <si>
    <t>Раздел 5 строка 01 графа 3 &gt;= Раздел 5 строка 03 графа 3</t>
  </si>
  <si>
    <t>Раздел 5 строка 01 графа 3 &gt;= Раздел 5 строка 04 графа 3</t>
  </si>
  <si>
    <t>Раздел 5 строка 05 графа 3 &gt;= Раздел 5 строка 06 графа 3</t>
  </si>
  <si>
    <t>Раздел 6 строка 01 графа 3 = сумме строк 02+04+09+11 графа 3</t>
  </si>
  <si>
    <t>Раздел 6 строка 01 графа 4 = сумме строк 02+04+09+11 графа 4</t>
  </si>
  <si>
    <t>Раздел 6 строка 01 графа 5 = сумме строк 02+04+09+11 графа 5</t>
  </si>
  <si>
    <t>Раздел 6 строка 01 графа 6 = сумме строк 02+04+09+11 графа 6</t>
  </si>
  <si>
    <t>Раздел 3 строка 02 графа 3 + Раздел 3 строка 02 графа 4 &gt;= Раздел 6 строка 01 графа 3 + Раздел 6 строка 01 графа 4</t>
  </si>
  <si>
    <t>Раздел 6 строка 02 графа 3 &gt;= Раздел 6 строка 03 графа 3</t>
  </si>
  <si>
    <t>Раздел 6 строка 02 графа 4 &gt;= Раздел 6 строка 03 графа 4</t>
  </si>
  <si>
    <t>Раздел 6 строка 02 графа 5 &gt;= Раздел 6 строка 03 графа 5</t>
  </si>
  <si>
    <t>Раздел 6 строка 02 графа 6 &gt;= Раздел 6 строка 03 графа 6</t>
  </si>
  <si>
    <t>Раздел 6 строка 04 графа 3 &gt;= Раздел 6 строка 05 графа 3</t>
  </si>
  <si>
    <t>Раздел 6 строка 04 графа 4 &gt;= Раздел 6 строка 05 графа 4</t>
  </si>
  <si>
    <t>Раздел 6 строка 04 графа 5 &gt;= Раздел 6 строка 05 графа 5</t>
  </si>
  <si>
    <t>Раздел 6 строка 04 графа 6 &gt;= Раздел 6 строка 05 графа 6</t>
  </si>
  <si>
    <t>Раздел 6 строка 04 графа 3 &gt;= Раздел 6 строка 06 графа 3</t>
  </si>
  <si>
    <t>Раздел 6 строка 04 графа 4 &gt;= Раздел 6 строка 06 графа 4</t>
  </si>
  <si>
    <t>Раздел 6 строка 04 графа 5 &gt;= Раздел 6 строка 06 графа 5</t>
  </si>
  <si>
    <t>Раздел 6 строка 04 графа 6 &gt;= Раздел 6 строка 06 графа 6</t>
  </si>
  <si>
    <t>Раздел 6 строка 04 графа 3 &gt;= Раздел 6 строка 07 графа 3</t>
  </si>
  <si>
    <t>Раздел 6 строка 04 графа 4 &gt;= Раздел 6 строка 07 графа 4</t>
  </si>
  <si>
    <t>Раздел 6 строка 04 графа 5 &gt;= Раздел 6 строка 07 графа 5</t>
  </si>
  <si>
    <t>Раздел 6 строка 04 графа 6 &gt;= Раздел 6 строка 07 графа 6</t>
  </si>
  <si>
    <t>Раздел 6 строка 04 графа 3 &gt;= Раздел 6 строка 08 графа 3</t>
  </si>
  <si>
    <t>Раздел 6 строка 04 графа 4 &gt;= Раздел 6 строка 08 графа 4</t>
  </si>
  <si>
    <t>Раздел 6 строка 04 графа 5 &gt;= Раздел 6 строка 08 графа 5</t>
  </si>
  <si>
    <t>Раздел 6 строка 04 графа 6 &gt;= Раздел 6 строка 08 графа 6</t>
  </si>
  <si>
    <t>Раздел 6 строка 09 графа 3 &gt;= Раздел 6 строка 10 графа 3</t>
  </si>
  <si>
    <t>Раздел 6 строка 09 графа 4 &gt;= Раздел 6 строка 10 графа 4</t>
  </si>
  <si>
    <t>Раздел 6 строка 09 графа 5 &gt;= Раздел 6 строка 10 графа 5</t>
  </si>
  <si>
    <t>Раздел 6 строка 09 графа 6 &gt;= Раздел 6 строка 10 графа 6</t>
  </si>
  <si>
    <t>Раздел 2 строка 06 графа 3 + Раздел 3 строка 23 графа 3 - Раздел 3 строка 24 графа 3 = Раздел 3 строка 01 графа 4 + Раздел 3 строка 18 графа 4</t>
  </si>
  <si>
    <t>Раздел 2 строка 06 графа 3 + Раздел 3 строка 23 графа 3 &gt;= Раздел 3 строка 24 графа 3</t>
  </si>
  <si>
    <t>Раздел 6 строка 04 графа 3 &gt;= сумме строк 05+06+07+08 графа 3</t>
  </si>
  <si>
    <t>Раздел 6 строка 04 графа 4 &gt;= сумме строк 05+06+07+08 графа 4</t>
  </si>
  <si>
    <t>Раздел 6 строка 04 графа 5 &gt;= сумме строк 05+06+07+08 графа 5</t>
  </si>
  <si>
    <t>Раздел 6 строка 04 графа 6 &gt;= сумме строк 05+06+07+08 графа 6</t>
  </si>
  <si>
    <t>Раздел 6 ЕСЛИ графа 3 &gt; 0, то графа 5 &gt; 0 по строке 01</t>
  </si>
  <si>
    <t>Раздел 6 ЕСЛИ графа 3 &gt; 0, то графа 5 &gt; 0 по строке 02</t>
  </si>
  <si>
    <t>Раздел 6 ЕСЛИ графа 3 &gt; 0, то графа 5 &gt; 0 по строке 03</t>
  </si>
  <si>
    <t>Раздел 6 ЕСЛИ графа 3 &gt; 0, то графа 5 &gt; 0 по строке 04</t>
  </si>
  <si>
    <t>Раздел 6 ЕСЛИ графа 3 &gt; 0, то графа 5 &gt; 0 по строке 05</t>
  </si>
  <si>
    <t>Раздел 6 ЕСЛИ графа 3 &gt; 0, то графа 5 &gt; 0 по строке 06</t>
  </si>
  <si>
    <t>Раздел 6 ЕСЛИ графа 3 &gt; 0, то графа 5 &gt; 0 по строке 07</t>
  </si>
  <si>
    <t>Раздел 6 ЕСЛИ графа 3 &gt; 0, то графа 5 &gt; 0 по строке 08</t>
  </si>
  <si>
    <t>Раздел 6 ЕСЛИ графа 3 &gt; 0, то графа 5 &gt; 0 по строке 09</t>
  </si>
  <si>
    <t>Раздел 6 ЕСЛИ графа 3 &gt; 0, то графа 5 &gt; 0 по строке 10</t>
  </si>
  <si>
    <t>Раздел 6 ЕСЛИ графа 3 &gt; 0, то графа 5 &gt; 0 по строке 11</t>
  </si>
  <si>
    <t>Раздел 6 ЕСЛИ графа 4 &gt; 0, то графа 6 &gt; 0 по строке 01</t>
  </si>
  <si>
    <t>Раздел 6 ЕСЛИ графа 4 &gt; 0, то графа 6 &gt; 0 по строке 02</t>
  </si>
  <si>
    <t>Раздел 6 ЕСЛИ графа 4 &gt; 0, то графа 6 &gt; 0 по строке 03</t>
  </si>
  <si>
    <t>Раздел 6 ЕСЛИ графа 4 &gt; 0, то графа 6 &gt; 0 по строке 04</t>
  </si>
  <si>
    <t>Раздел 6 ЕСЛИ графа 4 &gt; 0, то графа 6 &gt; 0 по строке 05</t>
  </si>
  <si>
    <t>Раздел 6 ЕСЛИ графа 4 &gt; 0, то графа 6 &gt; 0 по строке 06</t>
  </si>
  <si>
    <t>Раздел 6 ЕСЛИ графа 4 &gt; 0, то графа 6 &gt; 0 по строке 07</t>
  </si>
  <si>
    <t>Раздел 6 ЕСЛИ графа 4 &gt; 0, то графа 6 &gt; 0 по строке 08</t>
  </si>
  <si>
    <t>Раздел 6 ЕСЛИ графа 4 &gt; 0, то графа 6 &gt; 0 по строке 09</t>
  </si>
  <si>
    <t>Раздел 6 ЕСЛИ графа 4 &gt; 0, то графа 6 &gt; 0 по строке 10</t>
  </si>
  <si>
    <t>Раздел 6 ЕСЛИ графа 4 &gt; 0, то графа 6 &gt; 0 по строке 11</t>
  </si>
  <si>
    <t>Раздел 6 ЕСЛИ графа 5 &gt; 0, то графа 3 &gt; 0 по строке 01</t>
  </si>
  <si>
    <t>Раздел 6 ЕСЛИ графа 5 &gt; 0, то графа 3 &gt; 0 по строке 02</t>
  </si>
  <si>
    <t>Раздел 6 ЕСЛИ графа 5 &gt; 0, то графа 3 &gt; 0 по строке 03</t>
  </si>
  <si>
    <t>Раздел 6 ЕСЛИ графа 5 &gt; 0, то графа 3 &gt; 0 по строке 04</t>
  </si>
  <si>
    <t>Раздел 6 ЕСЛИ графа 5 &gt; 0, то графа 3 &gt; 0 по строке 05</t>
  </si>
  <si>
    <t>Раздел 6 ЕСЛИ графа 5 &gt; 0, то графа 3 &gt; 0 по строке 06</t>
  </si>
  <si>
    <t>Раздел 6 ЕСЛИ графа 5 &gt; 0, то графа 3 &gt; 0 по строке 07</t>
  </si>
  <si>
    <t>Раздел 6 ЕСЛИ графа 5 &gt; 0, то графа 3 &gt; 0 по строке 08</t>
  </si>
  <si>
    <t>Раздел 6 ЕСЛИ графа 5 &gt; 0, то графа 3 &gt; 0 по строке 09</t>
  </si>
  <si>
    <t>Раздел 6 ЕСЛИ графа 5 &gt; 0, то графа 3 &gt; 0 по строке 10</t>
  </si>
  <si>
    <t>Раздел 6 ЕСЛИ графа 5 &gt; 0, то графа 3 &gt; 0 по строке 11</t>
  </si>
  <si>
    <t>Раздел 6 ЕСЛИ графа 6 &gt; 0, то графа 4 &gt; 0 по строке 01</t>
  </si>
  <si>
    <t>Раздел 6 ЕСЛИ графа 6 &gt; 0, то графа 4 &gt; 0 по строке 02</t>
  </si>
  <si>
    <t>Раздел 6 ЕСЛИ графа 6 &gt; 0, то графа 4 &gt; 0 по строке 03</t>
  </si>
  <si>
    <t>Раздел 6 ЕСЛИ графа 6 &gt; 0, то графа 4 &gt; 0 по строке 04</t>
  </si>
  <si>
    <t>Раздел 6 ЕСЛИ графа 6 &gt; 0, то графа 4 &gt; 0 по строке 05</t>
  </si>
  <si>
    <t>Раздел 6 ЕСЛИ графа 6 &gt; 0, то графа 4 &gt; 0 по строке 06</t>
  </si>
  <si>
    <t>Раздел 6 ЕСЛИ графа 6 &gt; 0, то графа 4 &gt; 0 по строке 07</t>
  </si>
  <si>
    <t>Раздел 6 ЕСЛИ графа 6 &gt; 0, то графа 4 &gt; 0 по строке 08</t>
  </si>
  <si>
    <t>Раздел 6 ЕСЛИ графа 6 &gt; 0, то графа 4 &gt; 0 по строке 09</t>
  </si>
  <si>
    <t>Раздел 6 ЕСЛИ графа 6 &gt; 0, то графа 4 &gt; 0 по строке 10</t>
  </si>
  <si>
    <t>Раздел 6 ЕСЛИ графа 6 &gt; 0, то графа 4 &gt; 0 по строке 11</t>
  </si>
  <si>
    <t>МБОУ БГО Борисоглебская СОШ № 5</t>
  </si>
  <si>
    <t>Воронежская область г.Борисоглебск ул.Свободы, 192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</si>
</sst>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"/>
    <numFmt numFmtId="169" formatCode="#,##0.0"/>
    <numFmt numFmtId="170" formatCode="\(00\)"/>
    <numFmt numFmtId="171" formatCode="[$-F800]dddd\,\ mmmm\ dd\,\ yyyy"/>
    <numFmt numFmtId="172" formatCode="0000000"/>
    <numFmt numFmtId="173" formatCode="[$-FC19]d\ mmmm\ yyyy\ &quot;г.&quot;"/>
  </numFmts>
  <fonts count="15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16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3" fontId="0" fillId="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5" fillId="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3" fontId="1" fillId="2" borderId="6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3" fontId="1" fillId="2" borderId="7" xfId="0" applyNumberFormat="1" applyFont="1" applyFill="1" applyBorder="1" applyAlignment="1" applyProtection="1">
      <alignment horizontal="right" wrapText="1"/>
      <protection locked="0"/>
    </xf>
    <xf numFmtId="3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9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1" fontId="0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22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3:CI44"/>
  <sheetViews>
    <sheetView showGridLines="0" workbookViewId="0" topLeftCell="A19">
      <selection activeCell="U38" sqref="U38:AO38"/>
    </sheetView>
  </sheetViews>
  <sheetFormatPr defaultColWidth="9.33203125" defaultRowHeight="12.75"/>
  <cols>
    <col min="1" max="87" width="2" style="9" customWidth="1"/>
    <col min="88" max="16384" width="9.33203125" style="10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ht="13.5" hidden="1" thickBot="1"/>
    <row r="13" spans="1:87" ht="19.5" customHeight="1" thickBot="1">
      <c r="A13" s="11"/>
      <c r="B13" s="12"/>
      <c r="C13" s="12"/>
      <c r="D13" s="12"/>
      <c r="E13" s="12"/>
      <c r="F13" s="12"/>
      <c r="G13" s="13"/>
      <c r="H13" s="104" t="s">
        <v>4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6"/>
      <c r="BY13" s="13"/>
      <c r="BZ13" s="13"/>
      <c r="CA13" s="12"/>
      <c r="CB13" s="12"/>
      <c r="CC13" s="12"/>
      <c r="CD13" s="12"/>
      <c r="CE13" s="12"/>
      <c r="CF13" s="12"/>
      <c r="CG13" s="12"/>
      <c r="CH13" s="12"/>
      <c r="CI13" s="12"/>
    </row>
    <row r="14" ht="9.75" customHeight="1"/>
    <row r="15" ht="9.75" customHeight="1" thickBot="1"/>
    <row r="16" spans="5:79" ht="39.75" customHeight="1" thickBot="1">
      <c r="E16" s="107" t="s">
        <v>5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9"/>
    </row>
    <row r="17" ht="15" customHeight="1" thickBot="1"/>
    <row r="18" spans="8:76" ht="15" customHeight="1" thickBot="1">
      <c r="H18" s="52" t="s">
        <v>21</v>
      </c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8"/>
    </row>
    <row r="19" ht="19.5" customHeight="1" thickBot="1"/>
    <row r="20" spans="11:73" ht="15" customHeight="1">
      <c r="K20" s="110" t="s">
        <v>15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111"/>
    </row>
    <row r="21" spans="11:73" ht="15" customHeight="1" thickBot="1">
      <c r="K21" s="91" t="s">
        <v>6</v>
      </c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3">
        <v>2014</v>
      </c>
      <c r="AP21" s="93"/>
      <c r="AQ21" s="93"/>
      <c r="AR21" s="94" t="s">
        <v>7</v>
      </c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5"/>
    </row>
    <row r="22" spans="74:82" ht="19.5" customHeight="1" thickBot="1">
      <c r="BV22" s="10"/>
      <c r="BW22" s="10"/>
      <c r="BX22" s="10"/>
      <c r="BY22" s="10"/>
      <c r="BZ22" s="10"/>
      <c r="CA22" s="10"/>
      <c r="CB22" s="10"/>
      <c r="CC22" s="10"/>
      <c r="CD22" s="10"/>
    </row>
    <row r="23" spans="1:84" ht="15.75" customHeight="1" thickBot="1">
      <c r="A23" s="96" t="s">
        <v>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52" t="s">
        <v>9</v>
      </c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8"/>
      <c r="BP23" s="10"/>
      <c r="BQ23" s="73" t="s">
        <v>16</v>
      </c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5"/>
      <c r="CD23" s="14"/>
      <c r="CE23" s="15"/>
      <c r="CF23" s="10"/>
    </row>
    <row r="24" spans="1:84" ht="12.75">
      <c r="A24" s="98" t="s">
        <v>61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100"/>
      <c r="AZ24" s="79" t="s">
        <v>17</v>
      </c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/>
      <c r="BO24" s="76" t="s">
        <v>71</v>
      </c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10"/>
    </row>
    <row r="25" spans="1:84" ht="39.75" customHeight="1">
      <c r="A25" s="101" t="s">
        <v>62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3"/>
      <c r="AZ25" s="81" t="s">
        <v>70</v>
      </c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3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10"/>
    </row>
    <row r="26" spans="1:84" ht="4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100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5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10"/>
    </row>
    <row r="27" spans="1:84" ht="15" customHeight="1" thickBot="1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90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7"/>
      <c r="BO27" s="17"/>
      <c r="BP27" s="17"/>
      <c r="BQ27" s="17"/>
      <c r="BR27" s="10"/>
      <c r="BS27" s="52" t="s">
        <v>20</v>
      </c>
      <c r="BT27" s="77"/>
      <c r="BU27" s="77"/>
      <c r="BV27" s="77"/>
      <c r="BW27" s="77"/>
      <c r="BX27" s="77"/>
      <c r="BY27" s="77"/>
      <c r="BZ27" s="77"/>
      <c r="CA27" s="78"/>
      <c r="CB27" s="17"/>
      <c r="CC27" s="17"/>
      <c r="CD27" s="19"/>
      <c r="CE27" s="19"/>
      <c r="CF27" s="10"/>
    </row>
    <row r="28" spans="1:82" ht="19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2"/>
      <c r="BL28" s="18"/>
      <c r="BM28" s="19"/>
      <c r="BN28" s="19"/>
      <c r="BO28" s="19"/>
      <c r="BP28" s="19"/>
      <c r="BQ28" s="16"/>
      <c r="BR28" s="16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9"/>
      <c r="CD28" s="18"/>
    </row>
    <row r="29" spans="1:87" ht="15.75" customHeight="1">
      <c r="A29" s="72" t="s">
        <v>10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 t="s">
        <v>201</v>
      </c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4"/>
      <c r="CF29" s="8"/>
      <c r="CG29" s="8"/>
      <c r="CH29" s="8"/>
      <c r="CI29" s="8"/>
    </row>
    <row r="30" spans="1:87" ht="15.75" customHeight="1" thickBot="1">
      <c r="A30" s="60" t="s">
        <v>11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V30" s="62"/>
      <c r="W30" s="62"/>
      <c r="X30" s="63" t="s">
        <v>202</v>
      </c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4"/>
      <c r="CF30" s="8"/>
      <c r="CG30" s="8"/>
      <c r="CH30" s="8"/>
      <c r="CI30" s="8"/>
    </row>
    <row r="31" spans="1:87" ht="15.75" customHeight="1" thickBot="1">
      <c r="A31" s="65" t="s">
        <v>12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8" t="s">
        <v>13</v>
      </c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70"/>
      <c r="CF31" s="8"/>
      <c r="CG31" s="8"/>
      <c r="CH31" s="8"/>
      <c r="CI31" s="8"/>
    </row>
    <row r="32" spans="1:87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1" t="s">
        <v>14</v>
      </c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8"/>
      <c r="CG32" s="8"/>
      <c r="CH32" s="8"/>
      <c r="CI32" s="8"/>
    </row>
    <row r="33" spans="1:87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8"/>
      <c r="CG33" s="8"/>
      <c r="CH33" s="8"/>
      <c r="CI33" s="8"/>
    </row>
    <row r="34" spans="1:87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8"/>
      <c r="CG34" s="8"/>
      <c r="CH34" s="8"/>
      <c r="CI34" s="8"/>
    </row>
    <row r="35" spans="1:87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8"/>
      <c r="CG35" s="8"/>
      <c r="CH35" s="8"/>
      <c r="CI35" s="8"/>
    </row>
    <row r="36" spans="1:87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8"/>
      <c r="CG36" s="8"/>
      <c r="CH36" s="8"/>
      <c r="CI36" s="8"/>
    </row>
    <row r="37" spans="1:87" ht="13.5" thickBot="1">
      <c r="A37" s="59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>
        <v>2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>
        <v>3</v>
      </c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>
        <v>4</v>
      </c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8"/>
      <c r="CG37" s="8"/>
      <c r="CH37" s="8"/>
      <c r="CI37" s="8"/>
    </row>
    <row r="38" spans="1:87" ht="15" customHeight="1" thickBot="1">
      <c r="A38" s="53">
        <v>609552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  <c r="U38" s="56">
        <v>49750043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8"/>
      <c r="CG38" s="8"/>
      <c r="CH38" s="8"/>
      <c r="CI38" s="8"/>
    </row>
    <row r="40" spans="68:84" ht="12.75"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68:84" ht="12.75"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68:84" ht="12.75"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68:84" ht="12.75"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68:84" ht="12.75"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</sheetData>
  <sheetProtection password="E2BC" sheet="1" objects="1" scenarios="1" selectLockedCells="1"/>
  <mergeCells count="37">
    <mergeCell ref="H13:BX13"/>
    <mergeCell ref="E16:CA16"/>
    <mergeCell ref="H18:BX18"/>
    <mergeCell ref="K20:BU20"/>
    <mergeCell ref="K21:AN21"/>
    <mergeCell ref="AO21:AQ21"/>
    <mergeCell ref="AR21:BU21"/>
    <mergeCell ref="BS27:CA27"/>
    <mergeCell ref="A23:AY23"/>
    <mergeCell ref="A24:AY24"/>
    <mergeCell ref="A25:AY25"/>
    <mergeCell ref="A26:AY26"/>
    <mergeCell ref="A29:W29"/>
    <mergeCell ref="X29:CE29"/>
    <mergeCell ref="BQ23:CC23"/>
    <mergeCell ref="BO24:CE26"/>
    <mergeCell ref="AZ23:BM23"/>
    <mergeCell ref="AZ24:BM24"/>
    <mergeCell ref="AZ25:BM25"/>
    <mergeCell ref="AZ26:BM26"/>
    <mergeCell ref="AZ27:BM27"/>
    <mergeCell ref="A27:AY27"/>
    <mergeCell ref="A30:W30"/>
    <mergeCell ref="X30:CE30"/>
    <mergeCell ref="A31:T36"/>
    <mergeCell ref="U31:CE31"/>
    <mergeCell ref="U32:AO36"/>
    <mergeCell ref="AP32:BJ36"/>
    <mergeCell ref="BK32:CE36"/>
    <mergeCell ref="A37:T37"/>
    <mergeCell ref="U37:AO37"/>
    <mergeCell ref="AP37:BJ37"/>
    <mergeCell ref="BK37:CE37"/>
    <mergeCell ref="A38:T38"/>
    <mergeCell ref="U38:AO38"/>
    <mergeCell ref="AP38:BJ38"/>
    <mergeCell ref="BK38:CE38"/>
  </mergeCells>
  <dataValidations count="1">
    <dataValidation type="list" allowBlank="1" showInputMessage="1" showErrorMessage="1" errorTitle="Ошибка ввода" error="Выберите значение из списка" sqref="AO21:AQ21">
      <formula1>"2009,2010,2011,2012,2013,2014,2015"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31"/>
  <sheetViews>
    <sheetView showGridLines="0" workbookViewId="0" topLeftCell="A17">
      <selection activeCell="P31" sqref="P31"/>
    </sheetView>
  </sheetViews>
  <sheetFormatPr defaultColWidth="9.33203125" defaultRowHeight="12.75"/>
  <cols>
    <col min="1" max="1" width="98.16015625" style="0" customWidth="1"/>
    <col min="2" max="14" width="4.66015625" style="0" hidden="1" customWidth="1"/>
    <col min="15" max="15" width="7.5" style="0" bestFit="1" customWidth="1"/>
    <col min="16" max="16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2" t="s">
        <v>22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</row>
    <row r="18" spans="1:16" ht="12.75">
      <c r="A18" s="113" t="s">
        <v>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</row>
    <row r="19" spans="1:16" ht="25.5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6" t="s">
        <v>72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>
        <v>1</v>
      </c>
      <c r="P21" s="5">
        <v>29160</v>
      </c>
    </row>
    <row r="22" spans="1:16" ht="25.5">
      <c r="A22" s="38" t="s">
        <v>73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>
        <v>2</v>
      </c>
      <c r="P22" s="5">
        <v>28075</v>
      </c>
    </row>
    <row r="23" spans="1:16" ht="15.75">
      <c r="A23" s="6" t="s">
        <v>74</v>
      </c>
      <c r="B23" s="2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>
        <v>3</v>
      </c>
      <c r="P23" s="5">
        <v>266</v>
      </c>
    </row>
    <row r="24" spans="1:16" ht="15.75">
      <c r="A24" s="6" t="s">
        <v>75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">
        <v>4</v>
      </c>
      <c r="P24" s="5">
        <v>22491</v>
      </c>
    </row>
    <row r="25" spans="1:16" ht="15.75">
      <c r="A25" s="6" t="s">
        <v>76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">
        <v>5</v>
      </c>
      <c r="P25" s="5">
        <v>5318</v>
      </c>
    </row>
    <row r="26" spans="1:16" ht="15.75">
      <c r="A26" s="39" t="s">
        <v>77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">
        <v>6</v>
      </c>
      <c r="P26" s="5">
        <v>1085</v>
      </c>
    </row>
    <row r="27" spans="1:16" ht="25.5">
      <c r="A27" s="40" t="s">
        <v>78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">
        <v>7</v>
      </c>
      <c r="P27" s="5"/>
    </row>
    <row r="28" spans="1:16" ht="15.75">
      <c r="A28" s="6" t="s">
        <v>79</v>
      </c>
      <c r="B28" s="2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">
        <v>8</v>
      </c>
      <c r="P28" s="5">
        <v>1085</v>
      </c>
    </row>
    <row r="29" spans="1:16" ht="15.75">
      <c r="A29" s="6" t="s">
        <v>80</v>
      </c>
      <c r="B29" s="2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">
        <v>9</v>
      </c>
      <c r="P29" s="5"/>
    </row>
    <row r="30" spans="1:16" ht="15.75">
      <c r="A30" s="6" t="s">
        <v>81</v>
      </c>
      <c r="B30" s="2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3">
        <v>10</v>
      </c>
      <c r="P30" s="5"/>
    </row>
    <row r="31" spans="1:16" ht="25.5">
      <c r="A31" s="41" t="s">
        <v>82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">
        <v>11</v>
      </c>
      <c r="P31" s="5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21:P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7:Q47"/>
  <sheetViews>
    <sheetView showGridLines="0" tabSelected="1" workbookViewId="0" topLeftCell="A17">
      <selection activeCell="P22" sqref="P22"/>
    </sheetView>
  </sheetViews>
  <sheetFormatPr defaultColWidth="9.33203125" defaultRowHeight="12.75"/>
  <cols>
    <col min="1" max="1" width="111.33203125" style="0" bestFit="1" customWidth="1"/>
    <col min="2" max="13" width="2.83203125" style="0" hidden="1" customWidth="1"/>
    <col min="14" max="14" width="1.171875" style="0" hidden="1" customWidth="1"/>
    <col min="15" max="15" width="6.83203125" style="0" customWidth="1"/>
    <col min="16" max="16" width="17.83203125" style="0" customWidth="1"/>
    <col min="17" max="17" width="19.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14" t="s">
        <v>23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</row>
    <row r="18" spans="1:17" ht="12.75">
      <c r="A18" s="113" t="s">
        <v>3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spans="1:17" ht="64.5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1" t="s">
        <v>1</v>
      </c>
      <c r="P19" s="4" t="s">
        <v>18</v>
      </c>
      <c r="Q19" s="4" t="s">
        <v>19</v>
      </c>
    </row>
    <row r="20" spans="1:17" ht="12.75">
      <c r="A20" s="25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  <c r="Q20" s="1">
        <v>4</v>
      </c>
    </row>
    <row r="21" spans="1:17" ht="15.75">
      <c r="A21" s="6" t="s">
        <v>83</v>
      </c>
      <c r="B21" s="2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>
        <v>1</v>
      </c>
      <c r="P21" s="5">
        <v>28075</v>
      </c>
      <c r="Q21" s="5">
        <v>1085</v>
      </c>
    </row>
    <row r="22" spans="1:17" ht="15.75">
      <c r="A22" s="38" t="s">
        <v>84</v>
      </c>
      <c r="B22" s="2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>
        <v>2</v>
      </c>
      <c r="P22" s="5">
        <v>22390</v>
      </c>
      <c r="Q22" s="5"/>
    </row>
    <row r="23" spans="1:17" ht="15.75">
      <c r="A23" s="6" t="s">
        <v>85</v>
      </c>
      <c r="B23" s="2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>
        <v>3</v>
      </c>
      <c r="P23" s="5">
        <v>17237</v>
      </c>
      <c r="Q23" s="5"/>
    </row>
    <row r="24" spans="1:17" ht="15.75">
      <c r="A24" s="6" t="s">
        <v>86</v>
      </c>
      <c r="B24" s="2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3">
        <v>4</v>
      </c>
      <c r="P24" s="5">
        <v>5068</v>
      </c>
      <c r="Q24" s="5"/>
    </row>
    <row r="25" spans="1:17" ht="15.75">
      <c r="A25" s="6" t="s">
        <v>87</v>
      </c>
      <c r="B25" s="2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">
        <v>5</v>
      </c>
      <c r="P25" s="5">
        <v>85</v>
      </c>
      <c r="Q25" s="5"/>
    </row>
    <row r="26" spans="1:17" ht="15.75">
      <c r="A26" s="42" t="s">
        <v>88</v>
      </c>
      <c r="B26" s="2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3">
        <v>6</v>
      </c>
      <c r="P26" s="5">
        <v>2087</v>
      </c>
      <c r="Q26" s="5">
        <v>12</v>
      </c>
    </row>
    <row r="27" spans="1:17" ht="15.75" customHeight="1">
      <c r="A27" s="6" t="s">
        <v>89</v>
      </c>
      <c r="B27" s="2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">
        <v>7</v>
      </c>
      <c r="P27" s="5">
        <v>59</v>
      </c>
      <c r="Q27" s="5"/>
    </row>
    <row r="28" spans="1:17" ht="15.75" customHeight="1">
      <c r="A28" s="6" t="s">
        <v>90</v>
      </c>
      <c r="B28" s="2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">
        <v>8</v>
      </c>
      <c r="P28" s="5"/>
      <c r="Q28" s="5"/>
    </row>
    <row r="29" spans="1:17" ht="15.75">
      <c r="A29" s="6" t="s">
        <v>91</v>
      </c>
      <c r="B29" s="2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">
        <v>9</v>
      </c>
      <c r="P29" s="5">
        <v>1575</v>
      </c>
      <c r="Q29" s="5"/>
    </row>
    <row r="30" spans="1:17" ht="15.75" customHeight="1">
      <c r="A30" s="6" t="s">
        <v>92</v>
      </c>
      <c r="B30" s="2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3">
        <v>10</v>
      </c>
      <c r="P30" s="5"/>
      <c r="Q30" s="5"/>
    </row>
    <row r="31" spans="1:17" ht="15.75">
      <c r="A31" s="6" t="s">
        <v>93</v>
      </c>
      <c r="B31" s="2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">
        <v>11</v>
      </c>
      <c r="P31" s="5">
        <v>370</v>
      </c>
      <c r="Q31" s="5">
        <v>3</v>
      </c>
    </row>
    <row r="32" spans="1:17" ht="15.75">
      <c r="A32" s="6" t="s">
        <v>94</v>
      </c>
      <c r="B32" s="2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">
        <v>12</v>
      </c>
      <c r="P32" s="5">
        <v>83</v>
      </c>
      <c r="Q32" s="5">
        <v>9</v>
      </c>
    </row>
    <row r="33" spans="1:17" ht="15.75">
      <c r="A33" s="42" t="s">
        <v>96</v>
      </c>
      <c r="B33" s="2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">
        <v>13</v>
      </c>
      <c r="P33" s="5"/>
      <c r="Q33" s="5"/>
    </row>
    <row r="34" spans="1:17" ht="15.75">
      <c r="A34" s="6" t="s">
        <v>63</v>
      </c>
      <c r="B34" s="23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>
        <v>14</v>
      </c>
      <c r="P34" s="5"/>
      <c r="Q34" s="5"/>
    </row>
    <row r="35" spans="1:17" ht="15.75">
      <c r="A35" s="6" t="s">
        <v>64</v>
      </c>
      <c r="B35" s="2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3">
        <v>15</v>
      </c>
      <c r="P35" s="5"/>
      <c r="Q35" s="5"/>
    </row>
    <row r="36" spans="1:17" ht="15.75">
      <c r="A36" s="6" t="s">
        <v>65</v>
      </c>
      <c r="B36" s="2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>
        <v>16</v>
      </c>
      <c r="P36" s="5"/>
      <c r="Q36" s="5"/>
    </row>
    <row r="37" spans="1:17" ht="15.75">
      <c r="A37" s="6" t="s">
        <v>66</v>
      </c>
      <c r="B37" s="2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">
        <v>17</v>
      </c>
      <c r="P37" s="5">
        <v>1003</v>
      </c>
      <c r="Q37" s="5"/>
    </row>
    <row r="38" spans="1:17" ht="15.75">
      <c r="A38" s="6" t="s">
        <v>95</v>
      </c>
      <c r="B38" s="2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">
        <v>18</v>
      </c>
      <c r="P38" s="5">
        <v>2595</v>
      </c>
      <c r="Q38" s="5">
        <v>1073</v>
      </c>
    </row>
    <row r="39" spans="1:17" ht="15.75">
      <c r="A39" s="6" t="s">
        <v>67</v>
      </c>
      <c r="B39" s="2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">
        <v>19</v>
      </c>
      <c r="P39" s="5">
        <v>1968</v>
      </c>
      <c r="Q39" s="5"/>
    </row>
    <row r="40" spans="1:17" ht="15.75">
      <c r="A40" s="6" t="s">
        <v>68</v>
      </c>
      <c r="B40" s="2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">
        <v>20</v>
      </c>
      <c r="P40" s="5"/>
      <c r="Q40" s="5"/>
    </row>
    <row r="41" spans="1:17" ht="15.75">
      <c r="A41" s="6" t="s">
        <v>97</v>
      </c>
      <c r="B41" s="23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">
        <v>21</v>
      </c>
      <c r="P41" s="5"/>
      <c r="Q41" s="5"/>
    </row>
    <row r="42" spans="1:17" ht="15.75">
      <c r="A42" s="6" t="s">
        <v>69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3">
        <v>22</v>
      </c>
      <c r="P42" s="5">
        <v>628</v>
      </c>
      <c r="Q42" s="5">
        <v>1073</v>
      </c>
    </row>
    <row r="43" spans="1:16" s="49" customFormat="1" ht="34.5" customHeight="1">
      <c r="A43" s="47" t="s">
        <v>99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4">
        <v>23</v>
      </c>
      <c r="P43" s="46">
        <v>7</v>
      </c>
    </row>
    <row r="44" spans="1:16" ht="15.75">
      <c r="A44" s="43" t="s">
        <v>100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4">
        <v>24</v>
      </c>
      <c r="P44" s="50">
        <v>4</v>
      </c>
    </row>
    <row r="45" spans="1:16" ht="15.75" customHeight="1">
      <c r="A45" s="43" t="s">
        <v>98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4">
        <v>25</v>
      </c>
      <c r="P45" s="51">
        <v>0</v>
      </c>
    </row>
    <row r="46" spans="1:16" ht="25.5">
      <c r="A46" s="43" t="s">
        <v>101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4">
        <v>26</v>
      </c>
      <c r="P46" s="51"/>
    </row>
    <row r="47" spans="1:16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</sheetData>
  <sheetProtection password="E2BC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сети: данные отличные от числовых; данные отличные от целочисленных; отрицательное число" sqref="P46 P21:P44 Q21:Q42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P119"/>
  <sheetViews>
    <sheetView workbookViewId="0" topLeftCell="C32">
      <selection activeCell="H50" sqref="H50"/>
    </sheetView>
  </sheetViews>
  <sheetFormatPr defaultColWidth="9.33203125" defaultRowHeight="12.75"/>
  <cols>
    <col min="5" max="5" width="81.33203125" style="0" customWidth="1"/>
    <col min="6" max="6" width="13" style="0" customWidth="1"/>
    <col min="8" max="8" width="12" style="0" bestFit="1" customWidth="1"/>
    <col min="10" max="10" width="18" style="0" customWidth="1"/>
    <col min="13" max="13" width="13.66015625" style="0" customWidth="1"/>
    <col min="15" max="15" width="13.83203125" style="0" customWidth="1"/>
  </cols>
  <sheetData>
    <row r="1" spans="1:16" ht="12.75">
      <c r="A1" s="26" t="s">
        <v>24</v>
      </c>
      <c r="B1" s="27"/>
      <c r="C1" s="27"/>
      <c r="D1" s="26"/>
      <c r="E1" s="27"/>
      <c r="F1" s="27"/>
      <c r="G1" s="27"/>
      <c r="H1" s="27"/>
      <c r="J1" s="32" t="s">
        <v>43</v>
      </c>
      <c r="K1" s="32"/>
      <c r="L1" s="33"/>
      <c r="M1" s="33"/>
      <c r="O1" s="32" t="s">
        <v>44</v>
      </c>
      <c r="P1" s="33"/>
    </row>
    <row r="2" spans="1:16" ht="12.75">
      <c r="A2" s="28" t="s">
        <v>25</v>
      </c>
      <c r="B2" s="28" t="s">
        <v>26</v>
      </c>
      <c r="C2" s="28" t="s">
        <v>27</v>
      </c>
      <c r="D2" s="28" t="s">
        <v>28</v>
      </c>
      <c r="E2" s="28" t="s">
        <v>29</v>
      </c>
      <c r="F2" s="28" t="s">
        <v>30</v>
      </c>
      <c r="G2" s="28" t="s">
        <v>31</v>
      </c>
      <c r="H2" s="28" t="s">
        <v>32</v>
      </c>
      <c r="J2" s="34" t="s">
        <v>45</v>
      </c>
      <c r="K2" s="34" t="s">
        <v>46</v>
      </c>
      <c r="L2" s="34" t="s">
        <v>29</v>
      </c>
      <c r="M2" s="34" t="s">
        <v>47</v>
      </c>
      <c r="O2" s="35" t="s">
        <v>48</v>
      </c>
      <c r="P2" s="35" t="s">
        <v>49</v>
      </c>
    </row>
    <row r="3" spans="1:13" ht="12.75">
      <c r="A3" s="29">
        <f>P_3</f>
        <v>609552</v>
      </c>
      <c r="B3" s="29">
        <v>0</v>
      </c>
      <c r="C3" s="29">
        <v>0</v>
      </c>
      <c r="D3" s="29">
        <v>0</v>
      </c>
      <c r="E3" s="29" t="e">
        <f>CONCATENATE("Количество ошибок в документе: ",H3)</f>
        <v>#REF!</v>
      </c>
      <c r="F3" s="29"/>
      <c r="G3" s="29"/>
      <c r="H3" s="30" t="e">
        <f>SUM(H4:H11,H12,H17,H30,H32,H37,H114)</f>
        <v>#REF!</v>
      </c>
      <c r="J3" s="8" t="s">
        <v>50</v>
      </c>
      <c r="K3" s="8">
        <v>1</v>
      </c>
      <c r="L3" s="8" t="s">
        <v>51</v>
      </c>
      <c r="M3" s="8" t="s">
        <v>16</v>
      </c>
    </row>
    <row r="4" spans="1:16" ht="12.75">
      <c r="A4">
        <f aca="true" t="shared" si="0" ref="A4:A65">P_3</f>
        <v>609552</v>
      </c>
      <c r="B4" s="8">
        <v>0</v>
      </c>
      <c r="C4" s="8">
        <v>1</v>
      </c>
      <c r="D4" s="8">
        <v>1</v>
      </c>
      <c r="E4" s="8" t="s">
        <v>33</v>
      </c>
      <c r="H4" s="8">
        <f>IF(LEN(P_1)&lt;&gt;0,0,1)</f>
        <v>0</v>
      </c>
      <c r="J4" s="8" t="s">
        <v>52</v>
      </c>
      <c r="K4" s="8">
        <v>2</v>
      </c>
      <c r="L4" s="8" t="s">
        <v>53</v>
      </c>
      <c r="M4" s="8" t="str">
        <f>IF(P_1=0,"Нет данных",P_1)</f>
        <v>МБОУ БГО Борисоглебская СОШ № 5</v>
      </c>
      <c r="O4" s="36">
        <f ca="1">TODAY()</f>
        <v>42313</v>
      </c>
      <c r="P4">
        <v>0</v>
      </c>
    </row>
    <row r="5" spans="1:13" ht="12.75">
      <c r="A5">
        <f t="shared" si="0"/>
        <v>609552</v>
      </c>
      <c r="B5" s="8">
        <v>0</v>
      </c>
      <c r="C5" s="8">
        <v>2</v>
      </c>
      <c r="D5" s="8">
        <v>2</v>
      </c>
      <c r="E5" s="8" t="s">
        <v>34</v>
      </c>
      <c r="H5" s="8">
        <f>IF(LEN(P_2)&lt;&gt;0,0,1)</f>
        <v>0</v>
      </c>
      <c r="J5" s="8" t="s">
        <v>54</v>
      </c>
      <c r="K5" s="8">
        <v>3</v>
      </c>
      <c r="L5" s="8" t="s">
        <v>55</v>
      </c>
      <c r="M5" s="8" t="str">
        <f>IF(P_2=0,"Нет данных",P_2)</f>
        <v>Воронежская область г.Борисоглебск ул.Свободы, 192</v>
      </c>
    </row>
    <row r="6" spans="1:13" ht="12.75">
      <c r="A6">
        <f t="shared" si="0"/>
        <v>609552</v>
      </c>
      <c r="B6" s="8">
        <v>0</v>
      </c>
      <c r="C6" s="8">
        <v>3</v>
      </c>
      <c r="D6" s="8">
        <v>3</v>
      </c>
      <c r="E6" s="8" t="s">
        <v>35</v>
      </c>
      <c r="H6" s="8">
        <f>IF(LEN(P_3)&lt;&gt;0,0,1)</f>
        <v>0</v>
      </c>
      <c r="J6" s="8" t="s">
        <v>56</v>
      </c>
      <c r="K6" s="8">
        <v>4</v>
      </c>
      <c r="L6" s="8" t="s">
        <v>57</v>
      </c>
      <c r="M6" s="8" t="str">
        <f>TEXT(P_3,"0000000")</f>
        <v>0609552</v>
      </c>
    </row>
    <row r="7" spans="1:13" ht="12.75">
      <c r="A7">
        <f t="shared" si="0"/>
        <v>609552</v>
      </c>
      <c r="B7" s="8">
        <v>0</v>
      </c>
      <c r="C7" s="8">
        <v>4</v>
      </c>
      <c r="D7" s="8">
        <v>4</v>
      </c>
      <c r="E7" s="8" t="s">
        <v>36</v>
      </c>
      <c r="H7" s="8">
        <f>IF(LEN(P_4)&lt;&gt;0,0,1)</f>
        <v>0</v>
      </c>
      <c r="J7" s="8" t="s">
        <v>58</v>
      </c>
      <c r="K7" s="8">
        <v>5</v>
      </c>
      <c r="L7" s="8" t="s">
        <v>59</v>
      </c>
      <c r="M7" s="8">
        <f>IF(P_4=0,"Нет данных",P_4)</f>
        <v>49750043</v>
      </c>
    </row>
    <row r="8" spans="1:13" ht="12.75">
      <c r="A8">
        <f t="shared" si="0"/>
        <v>609552</v>
      </c>
      <c r="B8" s="8">
        <v>0</v>
      </c>
      <c r="C8" s="8">
        <v>5</v>
      </c>
      <c r="D8" s="8">
        <v>5</v>
      </c>
      <c r="E8" s="8" t="s">
        <v>37</v>
      </c>
      <c r="H8" s="8" t="e">
        <f>IF(LEN(R_1)&lt;&gt;0,0,1)</f>
        <v>#REF!</v>
      </c>
      <c r="J8" s="31" t="s">
        <v>60</v>
      </c>
      <c r="K8" s="37"/>
      <c r="L8" s="37"/>
      <c r="M8" s="37"/>
    </row>
    <row r="9" spans="1:8" ht="12.75">
      <c r="A9">
        <f t="shared" si="0"/>
        <v>609552</v>
      </c>
      <c r="B9" s="8">
        <v>0</v>
      </c>
      <c r="C9" s="8">
        <v>6</v>
      </c>
      <c r="D9" s="8">
        <v>6</v>
      </c>
      <c r="E9" s="8" t="s">
        <v>38</v>
      </c>
      <c r="H9" s="8" t="e">
        <f>IF(LEN(R_2)&lt;&gt;0,0,1)</f>
        <v>#REF!</v>
      </c>
    </row>
    <row r="10" spans="1:8" ht="12.75">
      <c r="A10">
        <f t="shared" si="0"/>
        <v>609552</v>
      </c>
      <c r="B10" s="8">
        <v>0</v>
      </c>
      <c r="C10" s="8">
        <v>7</v>
      </c>
      <c r="D10" s="8">
        <v>7</v>
      </c>
      <c r="E10" s="8" t="s">
        <v>39</v>
      </c>
      <c r="H10" s="8" t="e">
        <f>IF(LEN(R_3)&lt;&gt;0,0,1)</f>
        <v>#REF!</v>
      </c>
    </row>
    <row r="11" spans="1:8" ht="12.75">
      <c r="A11">
        <f t="shared" si="0"/>
        <v>609552</v>
      </c>
      <c r="B11" s="8">
        <v>0</v>
      </c>
      <c r="C11" s="8">
        <v>8</v>
      </c>
      <c r="D11" s="8">
        <v>8</v>
      </c>
      <c r="E11" s="8" t="s">
        <v>40</v>
      </c>
      <c r="H11" s="8" t="e">
        <f>IF(LEN(R_4)&lt;&gt;0,0,1)</f>
        <v>#REF!</v>
      </c>
    </row>
    <row r="12" spans="1:8" ht="12.75">
      <c r="A12" s="29">
        <f>P_3</f>
        <v>609552</v>
      </c>
      <c r="B12" s="29">
        <v>2</v>
      </c>
      <c r="C12" s="29">
        <v>0</v>
      </c>
      <c r="D12" s="29">
        <v>0</v>
      </c>
      <c r="E12" s="29" t="str">
        <f>CONCATENATE("Количество ошибок в разделе 2: ",H12)</f>
        <v>Количество ошибок в разделе 2: 0</v>
      </c>
      <c r="F12" s="29"/>
      <c r="G12" s="29"/>
      <c r="H12" s="29">
        <f>SUM(H13:H16)</f>
        <v>0</v>
      </c>
    </row>
    <row r="13" spans="1:8" ht="12.75">
      <c r="A13">
        <f t="shared" si="0"/>
        <v>609552</v>
      </c>
      <c r="B13" s="8">
        <v>2</v>
      </c>
      <c r="C13" s="8">
        <v>1</v>
      </c>
      <c r="D13" s="8">
        <v>1</v>
      </c>
      <c r="E13" s="8" t="s">
        <v>106</v>
      </c>
      <c r="H13">
        <f>IF('Раздел 2'!P21=SUM('Раздел 2'!P22,'Раздел 2'!P26),0,1)</f>
        <v>0</v>
      </c>
    </row>
    <row r="14" spans="1:8" ht="12.75">
      <c r="A14">
        <f t="shared" si="0"/>
        <v>609552</v>
      </c>
      <c r="B14" s="8">
        <v>2</v>
      </c>
      <c r="C14" s="8">
        <v>1</v>
      </c>
      <c r="D14" s="8">
        <v>2</v>
      </c>
      <c r="E14" s="8" t="s">
        <v>107</v>
      </c>
      <c r="H14">
        <f>IF('Раздел 2'!P22=SUM('Раздел 2'!P23:P25),0,1)</f>
        <v>0</v>
      </c>
    </row>
    <row r="15" spans="1:8" ht="12.75">
      <c r="A15">
        <f t="shared" si="0"/>
        <v>609552</v>
      </c>
      <c r="B15" s="8">
        <v>2</v>
      </c>
      <c r="C15" s="8">
        <v>1</v>
      </c>
      <c r="D15" s="8">
        <v>3</v>
      </c>
      <c r="E15" s="8" t="s">
        <v>102</v>
      </c>
      <c r="H15">
        <f>IF('Раздел 2'!P26=SUM('Раздел 2'!P27:P30),0,1)</f>
        <v>0</v>
      </c>
    </row>
    <row r="16" spans="1:8" ht="12.75">
      <c r="A16">
        <f t="shared" si="0"/>
        <v>609552</v>
      </c>
      <c r="B16" s="8">
        <v>2</v>
      </c>
      <c r="C16" s="8">
        <v>1</v>
      </c>
      <c r="D16" s="8">
        <v>4</v>
      </c>
      <c r="E16" s="8" t="s">
        <v>103</v>
      </c>
      <c r="H16">
        <f>IF('Раздел 2'!P26&gt;='Раздел 2'!P31,0,1)</f>
        <v>0</v>
      </c>
    </row>
    <row r="17" spans="1:8" ht="12.75">
      <c r="A17" s="29">
        <f>P_3</f>
        <v>609552</v>
      </c>
      <c r="B17" s="29">
        <v>3</v>
      </c>
      <c r="C17" s="29">
        <v>0</v>
      </c>
      <c r="D17" s="29">
        <v>0</v>
      </c>
      <c r="E17" s="29" t="str">
        <f>CONCATENATE("Количество ошибок в разделе 3: ",H17)</f>
        <v>Количество ошибок в разделе 3: 3</v>
      </c>
      <c r="F17" s="29"/>
      <c r="G17" s="29"/>
      <c r="H17" s="29">
        <f>SUM(H18:H29)</f>
        <v>3</v>
      </c>
    </row>
    <row r="18" spans="1:8" ht="12.75">
      <c r="A18">
        <f t="shared" si="0"/>
        <v>609552</v>
      </c>
      <c r="B18" s="8">
        <v>3</v>
      </c>
      <c r="C18" s="8">
        <v>1</v>
      </c>
      <c r="D18" s="8">
        <v>1</v>
      </c>
      <c r="E18" s="8" t="s">
        <v>108</v>
      </c>
      <c r="H18">
        <f>IF('Раздел 3'!P21=SUM('Раздел 3'!P22,'Раздел 3'!P26,'Раздел 3'!P33,'Раздел 3'!P37),0,1)</f>
        <v>1</v>
      </c>
    </row>
    <row r="19" spans="1:8" ht="12.75">
      <c r="A19">
        <f t="shared" si="0"/>
        <v>609552</v>
      </c>
      <c r="B19" s="8">
        <v>3</v>
      </c>
      <c r="C19" s="8">
        <v>1</v>
      </c>
      <c r="D19" s="8">
        <v>2</v>
      </c>
      <c r="E19" s="8" t="s">
        <v>109</v>
      </c>
      <c r="H19">
        <f>IF('Раздел 3'!Q21=SUM('Раздел 3'!Q22,'Раздел 3'!Q26,'Раздел 3'!Q33,'Раздел 3'!Q37),0,1)</f>
        <v>1</v>
      </c>
    </row>
    <row r="20" spans="1:8" ht="12.75">
      <c r="A20">
        <f t="shared" si="0"/>
        <v>609552</v>
      </c>
      <c r="B20" s="8">
        <v>3</v>
      </c>
      <c r="C20" s="8">
        <v>2</v>
      </c>
      <c r="D20" s="8">
        <v>3</v>
      </c>
      <c r="E20" s="8" t="s">
        <v>110</v>
      </c>
      <c r="H20">
        <f>IF('Раздел 3'!P22=SUM('Раздел 3'!P23:P25),0,1)</f>
        <v>0</v>
      </c>
    </row>
    <row r="21" spans="1:8" ht="12.75">
      <c r="A21">
        <f t="shared" si="0"/>
        <v>609552</v>
      </c>
      <c r="B21" s="8">
        <v>3</v>
      </c>
      <c r="C21" s="8">
        <v>2</v>
      </c>
      <c r="D21" s="8">
        <v>4</v>
      </c>
      <c r="E21" s="8" t="s">
        <v>111</v>
      </c>
      <c r="H21">
        <f>IF('Раздел 3'!Q22=SUM('Раздел 3'!Q23:Q25),0,1)</f>
        <v>0</v>
      </c>
    </row>
    <row r="22" spans="1:8" ht="12.75">
      <c r="A22">
        <f t="shared" si="0"/>
        <v>609552</v>
      </c>
      <c r="B22" s="8">
        <v>3</v>
      </c>
      <c r="C22" s="8">
        <v>3</v>
      </c>
      <c r="D22" s="8">
        <v>5</v>
      </c>
      <c r="E22" s="8" t="s">
        <v>104</v>
      </c>
      <c r="H22">
        <f>IF('Раздел 3'!P26=SUM('Раздел 3'!P27:P32),0,1)</f>
        <v>0</v>
      </c>
    </row>
    <row r="23" spans="1:8" ht="12.75">
      <c r="A23">
        <f t="shared" si="0"/>
        <v>609552</v>
      </c>
      <c r="B23" s="8">
        <v>3</v>
      </c>
      <c r="C23" s="8">
        <v>3</v>
      </c>
      <c r="D23" s="8">
        <v>6</v>
      </c>
      <c r="E23" s="8" t="s">
        <v>105</v>
      </c>
      <c r="H23">
        <f>IF('Раздел 3'!Q26=SUM('Раздел 3'!Q27:Q32),0,1)</f>
        <v>0</v>
      </c>
    </row>
    <row r="24" spans="1:8" ht="12.75">
      <c r="A24">
        <f t="shared" si="0"/>
        <v>609552</v>
      </c>
      <c r="B24" s="8">
        <v>3</v>
      </c>
      <c r="C24" s="8">
        <v>4</v>
      </c>
      <c r="D24" s="8">
        <v>7</v>
      </c>
      <c r="E24" s="8" t="s">
        <v>112</v>
      </c>
      <c r="H24">
        <f>IF('Раздел 3'!P33=SUM('Раздел 3'!P34:P36),0,1)</f>
        <v>0</v>
      </c>
    </row>
    <row r="25" spans="1:8" ht="12.75">
      <c r="A25">
        <f t="shared" si="0"/>
        <v>609552</v>
      </c>
      <c r="B25" s="8">
        <v>3</v>
      </c>
      <c r="C25" s="8">
        <v>4</v>
      </c>
      <c r="D25" s="8">
        <v>8</v>
      </c>
      <c r="E25" s="8" t="s">
        <v>113</v>
      </c>
      <c r="H25">
        <f>IF('Раздел 3'!Q33=SUM('Раздел 3'!Q34:Q36),0,1)</f>
        <v>0</v>
      </c>
    </row>
    <row r="26" spans="1:8" ht="12.75">
      <c r="A26">
        <f t="shared" si="0"/>
        <v>609552</v>
      </c>
      <c r="B26" s="8">
        <v>3</v>
      </c>
      <c r="C26" s="8">
        <v>5</v>
      </c>
      <c r="D26" s="8">
        <v>9</v>
      </c>
      <c r="E26" s="8" t="s">
        <v>114</v>
      </c>
      <c r="H26">
        <f>IF('Раздел 3'!P38=SUM('Раздел 3'!P39:P42),0,1)</f>
        <v>1</v>
      </c>
    </row>
    <row r="27" spans="1:8" ht="12.75">
      <c r="A27">
        <f t="shared" si="0"/>
        <v>609552</v>
      </c>
      <c r="B27" s="8">
        <v>3</v>
      </c>
      <c r="C27" s="8">
        <v>5</v>
      </c>
      <c r="D27" s="8">
        <v>10</v>
      </c>
      <c r="E27" s="8" t="s">
        <v>115</v>
      </c>
      <c r="H27">
        <f>IF('Раздел 3'!Q38=SUM('Раздел 3'!Q39:Q42),0,1)</f>
        <v>0</v>
      </c>
    </row>
    <row r="28" spans="1:8" ht="12.75">
      <c r="A28">
        <f t="shared" si="0"/>
        <v>609552</v>
      </c>
      <c r="B28" s="8">
        <v>3</v>
      </c>
      <c r="C28" s="8">
        <v>6</v>
      </c>
      <c r="D28" s="8">
        <v>11</v>
      </c>
      <c r="E28" s="8" t="s">
        <v>116</v>
      </c>
      <c r="H28">
        <f>IF('Раздел 3'!P22&gt;='Раздел 3'!P46,0,1)</f>
        <v>0</v>
      </c>
    </row>
    <row r="29" spans="1:8" ht="12.75">
      <c r="A29">
        <f t="shared" si="0"/>
        <v>609552</v>
      </c>
      <c r="B29" s="8">
        <v>3</v>
      </c>
      <c r="C29" s="8">
        <v>6</v>
      </c>
      <c r="D29" s="8">
        <v>12</v>
      </c>
      <c r="E29" s="8" t="s">
        <v>117</v>
      </c>
      <c r="H29">
        <f>IF(OR(AND('Раздел 3'!P45&gt;0,'Раздел 3'!P46&gt;0),AND('Раздел 3'!P45=0,'Раздел 3'!P46=0)),0,1)</f>
        <v>0</v>
      </c>
    </row>
    <row r="30" spans="1:8" ht="12.75">
      <c r="A30" s="29">
        <f>P_3</f>
        <v>609552</v>
      </c>
      <c r="B30" s="29">
        <v>4</v>
      </c>
      <c r="C30" s="29">
        <v>0</v>
      </c>
      <c r="D30" s="29">
        <v>0</v>
      </c>
      <c r="E30" s="29" t="e">
        <f>CONCATENATE("Количество ошибок в разделе 4: ",H30)</f>
        <v>#REF!</v>
      </c>
      <c r="F30" s="29"/>
      <c r="G30" s="29"/>
      <c r="H30" s="29" t="e">
        <f>SUM(H31)</f>
        <v>#REF!</v>
      </c>
    </row>
    <row r="31" spans="1:8" ht="12.75">
      <c r="A31">
        <f t="shared" si="0"/>
        <v>609552</v>
      </c>
      <c r="B31" s="8">
        <v>4</v>
      </c>
      <c r="C31" s="8">
        <v>1</v>
      </c>
      <c r="D31" s="8">
        <v>1</v>
      </c>
      <c r="E31" t="s">
        <v>42</v>
      </c>
      <c r="H31" t="e">
        <f>IF(#REF!&gt;=SUM(#REF!),0,1)</f>
        <v>#REF!</v>
      </c>
    </row>
    <row r="32" spans="1:8" ht="12.75">
      <c r="A32" s="29">
        <f>P_3</f>
        <v>609552</v>
      </c>
      <c r="B32" s="29">
        <v>5</v>
      </c>
      <c r="C32" s="29">
        <v>0</v>
      </c>
      <c r="D32" s="29">
        <v>0</v>
      </c>
      <c r="E32" s="29" t="e">
        <f>CONCATENATE("Количество ошибок в разделе 5: ",H32)</f>
        <v>#REF!</v>
      </c>
      <c r="F32" s="29"/>
      <c r="G32" s="29"/>
      <c r="H32" s="29" t="e">
        <f>SUM(H33:H36)</f>
        <v>#REF!</v>
      </c>
    </row>
    <row r="33" spans="1:8" ht="12.75">
      <c r="A33">
        <f t="shared" si="0"/>
        <v>609552</v>
      </c>
      <c r="B33" s="8">
        <v>5</v>
      </c>
      <c r="C33" s="8">
        <v>1</v>
      </c>
      <c r="D33" s="8">
        <v>1</v>
      </c>
      <c r="E33" t="s">
        <v>118</v>
      </c>
      <c r="H33" t="e">
        <f>IF(#REF!&gt;=#REF!,0,1)</f>
        <v>#REF!</v>
      </c>
    </row>
    <row r="34" spans="1:8" ht="12.75">
      <c r="A34">
        <f t="shared" si="0"/>
        <v>609552</v>
      </c>
      <c r="B34" s="8">
        <v>5</v>
      </c>
      <c r="C34" s="8">
        <v>2</v>
      </c>
      <c r="D34" s="8">
        <v>2</v>
      </c>
      <c r="E34" t="s">
        <v>119</v>
      </c>
      <c r="H34" t="e">
        <f>IF(#REF!&gt;=#REF!,0,1)</f>
        <v>#REF!</v>
      </c>
    </row>
    <row r="35" spans="1:8" ht="12.75">
      <c r="A35">
        <f t="shared" si="0"/>
        <v>609552</v>
      </c>
      <c r="B35" s="8">
        <v>5</v>
      </c>
      <c r="C35" s="8">
        <v>3</v>
      </c>
      <c r="D35" s="8">
        <v>3</v>
      </c>
      <c r="E35" t="s">
        <v>120</v>
      </c>
      <c r="H35" t="e">
        <f>IF(#REF!&gt;=#REF!,0,1)</f>
        <v>#REF!</v>
      </c>
    </row>
    <row r="36" spans="1:8" ht="12.75">
      <c r="A36">
        <f t="shared" si="0"/>
        <v>609552</v>
      </c>
      <c r="B36" s="8">
        <v>5</v>
      </c>
      <c r="C36" s="8">
        <v>4</v>
      </c>
      <c r="D36" s="8">
        <v>4</v>
      </c>
      <c r="E36" t="s">
        <v>121</v>
      </c>
      <c r="H36" t="e">
        <f>IF(#REF!&gt;=#REF!,0,1)</f>
        <v>#REF!</v>
      </c>
    </row>
    <row r="37" spans="1:8" ht="12.75">
      <c r="A37" s="29">
        <f>P_3</f>
        <v>609552</v>
      </c>
      <c r="B37" s="29">
        <v>6</v>
      </c>
      <c r="C37" s="29">
        <v>0</v>
      </c>
      <c r="D37" s="29">
        <v>0</v>
      </c>
      <c r="E37" s="29" t="e">
        <f>CONCATENATE("Количество ошибок в разделе 6: ",H37)</f>
        <v>#REF!</v>
      </c>
      <c r="F37" s="29"/>
      <c r="G37" s="29"/>
      <c r="H37" s="29" t="e">
        <f>SUM(H38:H113)</f>
        <v>#REF!</v>
      </c>
    </row>
    <row r="38" spans="1:8" ht="12.75">
      <c r="A38">
        <f t="shared" si="0"/>
        <v>609552</v>
      </c>
      <c r="B38" s="8">
        <v>6</v>
      </c>
      <c r="C38" s="8">
        <v>1</v>
      </c>
      <c r="D38" s="8">
        <v>1</v>
      </c>
      <c r="E38" t="s">
        <v>122</v>
      </c>
      <c r="H38" t="e">
        <f>IF(#REF!=SUM(#REF!,#REF!,#REF!,#REF!),0,1)</f>
        <v>#REF!</v>
      </c>
    </row>
    <row r="39" spans="1:8" ht="12.75">
      <c r="A39">
        <f t="shared" si="0"/>
        <v>609552</v>
      </c>
      <c r="B39" s="8">
        <v>6</v>
      </c>
      <c r="C39" s="8">
        <v>1</v>
      </c>
      <c r="D39" s="8">
        <v>2</v>
      </c>
      <c r="E39" t="s">
        <v>123</v>
      </c>
      <c r="H39" t="e">
        <f>IF(#REF!=SUM(#REF!,#REF!,#REF!,#REF!),0,1)</f>
        <v>#REF!</v>
      </c>
    </row>
    <row r="40" spans="1:8" ht="12.75">
      <c r="A40">
        <f t="shared" si="0"/>
        <v>609552</v>
      </c>
      <c r="B40" s="8">
        <v>6</v>
      </c>
      <c r="C40" s="8">
        <v>1</v>
      </c>
      <c r="D40" s="8">
        <v>3</v>
      </c>
      <c r="E40" t="s">
        <v>124</v>
      </c>
      <c r="H40" t="e">
        <f>IF(#REF!=SUM(#REF!,#REF!,#REF!,#REF!),0,1)</f>
        <v>#REF!</v>
      </c>
    </row>
    <row r="41" spans="1:8" ht="12.75">
      <c r="A41">
        <f t="shared" si="0"/>
        <v>609552</v>
      </c>
      <c r="B41" s="8">
        <v>6</v>
      </c>
      <c r="C41" s="8">
        <v>1</v>
      </c>
      <c r="D41" s="8">
        <v>4</v>
      </c>
      <c r="E41" t="s">
        <v>125</v>
      </c>
      <c r="H41" t="e">
        <f>IF(#REF!=SUM(#REF!,#REF!,#REF!,#REF!),0,1)</f>
        <v>#REF!</v>
      </c>
    </row>
    <row r="42" spans="1:8" ht="12.75">
      <c r="A42">
        <f t="shared" si="0"/>
        <v>609552</v>
      </c>
      <c r="B42" s="8">
        <v>6</v>
      </c>
      <c r="C42" s="8">
        <v>2</v>
      </c>
      <c r="D42" s="8">
        <v>5</v>
      </c>
      <c r="E42" t="s">
        <v>127</v>
      </c>
      <c r="H42" t="e">
        <f>IF(#REF!&gt;=#REF!,0,1)</f>
        <v>#REF!</v>
      </c>
    </row>
    <row r="43" spans="1:8" ht="12.75">
      <c r="A43">
        <f t="shared" si="0"/>
        <v>609552</v>
      </c>
      <c r="B43" s="8">
        <v>6</v>
      </c>
      <c r="C43" s="8">
        <v>2</v>
      </c>
      <c r="D43" s="8">
        <v>6</v>
      </c>
      <c r="E43" t="s">
        <v>128</v>
      </c>
      <c r="H43" t="e">
        <f>IF(#REF!&gt;=#REF!,0,1)</f>
        <v>#REF!</v>
      </c>
    </row>
    <row r="44" spans="1:8" ht="12.75">
      <c r="A44">
        <f t="shared" si="0"/>
        <v>609552</v>
      </c>
      <c r="B44" s="8">
        <v>6</v>
      </c>
      <c r="C44" s="8">
        <v>2</v>
      </c>
      <c r="D44" s="8">
        <v>7</v>
      </c>
      <c r="E44" t="s">
        <v>129</v>
      </c>
      <c r="H44" t="e">
        <f>IF(#REF!&gt;=#REF!,0,1)</f>
        <v>#REF!</v>
      </c>
    </row>
    <row r="45" spans="1:8" ht="12.75">
      <c r="A45">
        <f t="shared" si="0"/>
        <v>609552</v>
      </c>
      <c r="B45" s="8">
        <v>6</v>
      </c>
      <c r="C45" s="8">
        <v>2</v>
      </c>
      <c r="D45" s="8">
        <v>8</v>
      </c>
      <c r="E45" t="s">
        <v>130</v>
      </c>
      <c r="H45" t="e">
        <f>IF(#REF!&gt;=#REF!,0,1)</f>
        <v>#REF!</v>
      </c>
    </row>
    <row r="46" spans="1:8" ht="12.75">
      <c r="A46">
        <f t="shared" si="0"/>
        <v>609552</v>
      </c>
      <c r="B46" s="8">
        <v>6</v>
      </c>
      <c r="C46" s="8">
        <v>3</v>
      </c>
      <c r="D46" s="8">
        <v>9</v>
      </c>
      <c r="E46" t="s">
        <v>131</v>
      </c>
      <c r="H46" t="e">
        <f>IF(#REF!&gt;=#REF!,0,1)</f>
        <v>#REF!</v>
      </c>
    </row>
    <row r="47" spans="1:8" ht="12.75">
      <c r="A47">
        <f t="shared" si="0"/>
        <v>609552</v>
      </c>
      <c r="B47" s="8">
        <v>6</v>
      </c>
      <c r="C47" s="8">
        <v>3</v>
      </c>
      <c r="D47" s="8">
        <v>10</v>
      </c>
      <c r="E47" t="s">
        <v>132</v>
      </c>
      <c r="H47" t="e">
        <f>IF(#REF!&gt;=#REF!,0,1)</f>
        <v>#REF!</v>
      </c>
    </row>
    <row r="48" spans="1:8" ht="12.75">
      <c r="A48">
        <f t="shared" si="0"/>
        <v>609552</v>
      </c>
      <c r="B48" s="8">
        <v>6</v>
      </c>
      <c r="C48" s="8">
        <v>3</v>
      </c>
      <c r="D48" s="8">
        <v>11</v>
      </c>
      <c r="E48" t="s">
        <v>133</v>
      </c>
      <c r="H48" t="e">
        <f>IF(#REF!&gt;=#REF!,0,1)</f>
        <v>#REF!</v>
      </c>
    </row>
    <row r="49" spans="1:8" ht="12.75">
      <c r="A49">
        <f t="shared" si="0"/>
        <v>609552</v>
      </c>
      <c r="B49" s="8">
        <v>6</v>
      </c>
      <c r="C49" s="8">
        <v>3</v>
      </c>
      <c r="D49" s="8">
        <v>12</v>
      </c>
      <c r="E49" t="s">
        <v>134</v>
      </c>
      <c r="H49" t="e">
        <f>IF(#REF!&gt;=#REF!,0,1)</f>
        <v>#REF!</v>
      </c>
    </row>
    <row r="50" spans="1:8" ht="12.75">
      <c r="A50">
        <f t="shared" si="0"/>
        <v>609552</v>
      </c>
      <c r="B50" s="8">
        <v>6</v>
      </c>
      <c r="C50" s="8">
        <v>4</v>
      </c>
      <c r="D50" s="8">
        <v>13</v>
      </c>
      <c r="E50" t="s">
        <v>135</v>
      </c>
      <c r="H50" t="e">
        <f>IF(#REF!&gt;=#REF!,0,1)</f>
        <v>#REF!</v>
      </c>
    </row>
    <row r="51" spans="1:8" ht="12.75">
      <c r="A51">
        <f t="shared" si="0"/>
        <v>609552</v>
      </c>
      <c r="B51" s="8">
        <v>6</v>
      </c>
      <c r="C51" s="8">
        <v>4</v>
      </c>
      <c r="D51" s="8">
        <v>14</v>
      </c>
      <c r="E51" t="s">
        <v>136</v>
      </c>
      <c r="H51" t="e">
        <f>IF(#REF!&gt;=#REF!,0,1)</f>
        <v>#REF!</v>
      </c>
    </row>
    <row r="52" spans="1:8" ht="12.75">
      <c r="A52">
        <f t="shared" si="0"/>
        <v>609552</v>
      </c>
      <c r="B52" s="8">
        <v>6</v>
      </c>
      <c r="C52" s="8">
        <v>4</v>
      </c>
      <c r="D52" s="8">
        <v>15</v>
      </c>
      <c r="E52" t="s">
        <v>137</v>
      </c>
      <c r="H52" t="e">
        <f>IF(#REF!&gt;=#REF!,0,1)</f>
        <v>#REF!</v>
      </c>
    </row>
    <row r="53" spans="1:8" ht="12.75">
      <c r="A53">
        <f t="shared" si="0"/>
        <v>609552</v>
      </c>
      <c r="B53" s="8">
        <v>6</v>
      </c>
      <c r="C53" s="8">
        <v>4</v>
      </c>
      <c r="D53" s="8">
        <v>16</v>
      </c>
      <c r="E53" t="s">
        <v>138</v>
      </c>
      <c r="H53" t="e">
        <f>IF(#REF!&gt;=#REF!,0,1)</f>
        <v>#REF!</v>
      </c>
    </row>
    <row r="54" spans="1:8" ht="12.75">
      <c r="A54">
        <f t="shared" si="0"/>
        <v>609552</v>
      </c>
      <c r="B54" s="8">
        <v>6</v>
      </c>
      <c r="C54" s="8">
        <v>5</v>
      </c>
      <c r="D54" s="8">
        <v>17</v>
      </c>
      <c r="E54" t="s">
        <v>139</v>
      </c>
      <c r="H54" t="e">
        <f>IF(#REF!&gt;=#REF!,0,1)</f>
        <v>#REF!</v>
      </c>
    </row>
    <row r="55" spans="1:8" ht="12.75">
      <c r="A55">
        <f t="shared" si="0"/>
        <v>609552</v>
      </c>
      <c r="B55" s="8">
        <v>6</v>
      </c>
      <c r="C55" s="8">
        <v>5</v>
      </c>
      <c r="D55" s="8">
        <v>18</v>
      </c>
      <c r="E55" t="s">
        <v>140</v>
      </c>
      <c r="H55" t="e">
        <f>IF(#REF!&gt;=#REF!,0,1)</f>
        <v>#REF!</v>
      </c>
    </row>
    <row r="56" spans="1:8" ht="12.75">
      <c r="A56">
        <f t="shared" si="0"/>
        <v>609552</v>
      </c>
      <c r="B56" s="8">
        <v>6</v>
      </c>
      <c r="C56" s="8">
        <v>5</v>
      </c>
      <c r="D56" s="8">
        <v>19</v>
      </c>
      <c r="E56" t="s">
        <v>141</v>
      </c>
      <c r="H56" t="e">
        <f>IF(#REF!&gt;=#REF!,0,1)</f>
        <v>#REF!</v>
      </c>
    </row>
    <row r="57" spans="1:8" ht="12.75">
      <c r="A57">
        <f t="shared" si="0"/>
        <v>609552</v>
      </c>
      <c r="B57" s="8">
        <v>6</v>
      </c>
      <c r="C57" s="8">
        <v>5</v>
      </c>
      <c r="D57" s="8">
        <v>20</v>
      </c>
      <c r="E57" t="s">
        <v>142</v>
      </c>
      <c r="H57" t="e">
        <f>IF(#REF!&gt;=#REF!,0,1)</f>
        <v>#REF!</v>
      </c>
    </row>
    <row r="58" spans="1:8" ht="12.75">
      <c r="A58">
        <f t="shared" si="0"/>
        <v>609552</v>
      </c>
      <c r="B58" s="8">
        <v>6</v>
      </c>
      <c r="C58" s="8">
        <v>6</v>
      </c>
      <c r="D58" s="8">
        <v>21</v>
      </c>
      <c r="E58" t="s">
        <v>143</v>
      </c>
      <c r="H58" t="e">
        <f>IF(#REF!&gt;=#REF!,0,1)</f>
        <v>#REF!</v>
      </c>
    </row>
    <row r="59" spans="1:8" ht="12.75">
      <c r="A59">
        <f t="shared" si="0"/>
        <v>609552</v>
      </c>
      <c r="B59" s="8">
        <v>6</v>
      </c>
      <c r="C59" s="8">
        <v>6</v>
      </c>
      <c r="D59" s="8">
        <v>22</v>
      </c>
      <c r="E59" t="s">
        <v>144</v>
      </c>
      <c r="H59" t="e">
        <f>IF(#REF!&gt;=#REF!,0,1)</f>
        <v>#REF!</v>
      </c>
    </row>
    <row r="60" spans="1:8" ht="12.75">
      <c r="A60">
        <f t="shared" si="0"/>
        <v>609552</v>
      </c>
      <c r="B60" s="8">
        <v>6</v>
      </c>
      <c r="C60" s="8">
        <v>6</v>
      </c>
      <c r="D60" s="8">
        <v>23</v>
      </c>
      <c r="E60" t="s">
        <v>145</v>
      </c>
      <c r="H60" t="e">
        <f>IF(#REF!&gt;=#REF!,0,1)</f>
        <v>#REF!</v>
      </c>
    </row>
    <row r="61" spans="1:8" ht="12.75">
      <c r="A61">
        <f t="shared" si="0"/>
        <v>609552</v>
      </c>
      <c r="B61" s="8">
        <v>6</v>
      </c>
      <c r="C61" s="8">
        <v>6</v>
      </c>
      <c r="D61" s="8">
        <v>24</v>
      </c>
      <c r="E61" t="s">
        <v>146</v>
      </c>
      <c r="H61" t="e">
        <f>IF(#REF!&gt;=#REF!,0,1)</f>
        <v>#REF!</v>
      </c>
    </row>
    <row r="62" spans="1:8" ht="12.75">
      <c r="A62">
        <f t="shared" si="0"/>
        <v>609552</v>
      </c>
      <c r="B62" s="8">
        <v>6</v>
      </c>
      <c r="C62" s="8">
        <v>7</v>
      </c>
      <c r="D62" s="8">
        <v>25</v>
      </c>
      <c r="E62" t="s">
        <v>147</v>
      </c>
      <c r="H62" t="e">
        <f>IF(#REF!&gt;=#REF!,0,1)</f>
        <v>#REF!</v>
      </c>
    </row>
    <row r="63" spans="1:8" ht="12.75">
      <c r="A63">
        <f t="shared" si="0"/>
        <v>609552</v>
      </c>
      <c r="B63" s="8">
        <v>6</v>
      </c>
      <c r="C63" s="8">
        <v>7</v>
      </c>
      <c r="D63" s="8">
        <v>26</v>
      </c>
      <c r="E63" t="s">
        <v>148</v>
      </c>
      <c r="H63" t="e">
        <f>IF(#REF!&gt;=#REF!,0,1)</f>
        <v>#REF!</v>
      </c>
    </row>
    <row r="64" spans="1:8" ht="12.75">
      <c r="A64">
        <f t="shared" si="0"/>
        <v>609552</v>
      </c>
      <c r="B64" s="8">
        <v>6</v>
      </c>
      <c r="C64" s="8">
        <v>7</v>
      </c>
      <c r="D64" s="8">
        <v>27</v>
      </c>
      <c r="E64" t="s">
        <v>149</v>
      </c>
      <c r="H64" t="e">
        <f>IF(#REF!&gt;=#REF!,0,1)</f>
        <v>#REF!</v>
      </c>
    </row>
    <row r="65" spans="1:8" ht="12.75">
      <c r="A65">
        <f t="shared" si="0"/>
        <v>609552</v>
      </c>
      <c r="B65" s="8">
        <v>6</v>
      </c>
      <c r="C65" s="8">
        <v>7</v>
      </c>
      <c r="D65" s="8">
        <v>28</v>
      </c>
      <c r="E65" t="s">
        <v>150</v>
      </c>
      <c r="H65" t="e">
        <f>IF(#REF!&gt;=#REF!,0,1)</f>
        <v>#REF!</v>
      </c>
    </row>
    <row r="66" spans="1:8" ht="12.75">
      <c r="A66">
        <f aca="true" t="shared" si="1" ref="A66:A117">P_3</f>
        <v>609552</v>
      </c>
      <c r="B66" s="8">
        <v>6</v>
      </c>
      <c r="C66" s="8">
        <v>8</v>
      </c>
      <c r="D66" s="8">
        <v>29</v>
      </c>
      <c r="E66" t="s">
        <v>153</v>
      </c>
      <c r="H66" t="e">
        <f>IF(#REF!&gt;=SUM(#REF!),0,1)</f>
        <v>#REF!</v>
      </c>
    </row>
    <row r="67" spans="1:8" ht="12.75">
      <c r="A67">
        <f t="shared" si="1"/>
        <v>609552</v>
      </c>
      <c r="B67" s="8">
        <v>6</v>
      </c>
      <c r="C67" s="8">
        <v>8</v>
      </c>
      <c r="D67" s="8">
        <v>30</v>
      </c>
      <c r="E67" t="s">
        <v>154</v>
      </c>
      <c r="H67" t="e">
        <f>IF(#REF!&gt;=SUM(#REF!),0,1)</f>
        <v>#REF!</v>
      </c>
    </row>
    <row r="68" spans="1:8" ht="12.75">
      <c r="A68">
        <f t="shared" si="1"/>
        <v>609552</v>
      </c>
      <c r="B68" s="8">
        <v>6</v>
      </c>
      <c r="C68" s="8">
        <v>8</v>
      </c>
      <c r="D68" s="8">
        <v>31</v>
      </c>
      <c r="E68" t="s">
        <v>155</v>
      </c>
      <c r="H68" t="e">
        <f>IF(#REF!&gt;=SUM(#REF!),0,1)</f>
        <v>#REF!</v>
      </c>
    </row>
    <row r="69" spans="1:8" ht="12.75">
      <c r="A69">
        <f t="shared" si="1"/>
        <v>609552</v>
      </c>
      <c r="B69" s="8">
        <v>6</v>
      </c>
      <c r="C69" s="8">
        <v>8</v>
      </c>
      <c r="D69" s="8">
        <v>32</v>
      </c>
      <c r="E69" t="s">
        <v>156</v>
      </c>
      <c r="H69" t="e">
        <f>IF(#REF!&gt;=SUM(#REF!),0,1)</f>
        <v>#REF!</v>
      </c>
    </row>
    <row r="70" spans="1:8" ht="12.75">
      <c r="A70">
        <f t="shared" si="1"/>
        <v>609552</v>
      </c>
      <c r="B70" s="8">
        <v>6</v>
      </c>
      <c r="C70" s="8">
        <v>9</v>
      </c>
      <c r="D70" s="8">
        <v>33</v>
      </c>
      <c r="E70" s="8" t="s">
        <v>157</v>
      </c>
      <c r="H70" t="e">
        <f>IF(OR(AND(#REF!=0,#REF!=0),AND(#REF!&gt;0,#REF!&gt;0)),0,1)</f>
        <v>#REF!</v>
      </c>
    </row>
    <row r="71" spans="1:8" ht="12.75">
      <c r="A71">
        <f t="shared" si="1"/>
        <v>609552</v>
      </c>
      <c r="B71" s="8">
        <v>6</v>
      </c>
      <c r="C71" s="8">
        <v>9</v>
      </c>
      <c r="D71" s="8">
        <v>34</v>
      </c>
      <c r="E71" s="8" t="s">
        <v>158</v>
      </c>
      <c r="H71" t="e">
        <f>IF(OR(AND(#REF!=0,#REF!=0),AND(#REF!&gt;0,#REF!&gt;0)),0,1)</f>
        <v>#REF!</v>
      </c>
    </row>
    <row r="72" spans="1:8" ht="12.75">
      <c r="A72">
        <f t="shared" si="1"/>
        <v>609552</v>
      </c>
      <c r="B72" s="8">
        <v>6</v>
      </c>
      <c r="C72" s="8">
        <v>9</v>
      </c>
      <c r="D72" s="8">
        <v>35</v>
      </c>
      <c r="E72" s="8" t="s">
        <v>159</v>
      </c>
      <c r="H72" t="e">
        <f>IF(OR(AND(#REF!=0,#REF!=0),AND(#REF!&gt;0,#REF!&gt;0)),0,1)</f>
        <v>#REF!</v>
      </c>
    </row>
    <row r="73" spans="1:8" ht="12.75">
      <c r="A73">
        <f t="shared" si="1"/>
        <v>609552</v>
      </c>
      <c r="B73" s="8">
        <v>6</v>
      </c>
      <c r="C73" s="8">
        <v>9</v>
      </c>
      <c r="D73" s="8">
        <v>36</v>
      </c>
      <c r="E73" s="8" t="s">
        <v>160</v>
      </c>
      <c r="H73" t="e">
        <f>IF(OR(AND(#REF!=0,#REF!=0),AND(#REF!&gt;0,#REF!&gt;0)),0,1)</f>
        <v>#REF!</v>
      </c>
    </row>
    <row r="74" spans="1:8" ht="12.75">
      <c r="A74">
        <f t="shared" si="1"/>
        <v>609552</v>
      </c>
      <c r="B74" s="8">
        <v>6</v>
      </c>
      <c r="C74" s="8">
        <v>9</v>
      </c>
      <c r="D74" s="8">
        <v>37</v>
      </c>
      <c r="E74" s="8" t="s">
        <v>161</v>
      </c>
      <c r="H74" t="e">
        <f>IF(OR(AND(#REF!=0,#REF!=0),AND(#REF!&gt;0,#REF!&gt;0)),0,1)</f>
        <v>#REF!</v>
      </c>
    </row>
    <row r="75" spans="1:8" ht="12.75">
      <c r="A75">
        <f t="shared" si="1"/>
        <v>609552</v>
      </c>
      <c r="B75" s="8">
        <v>6</v>
      </c>
      <c r="C75" s="8">
        <v>9</v>
      </c>
      <c r="D75" s="8">
        <v>38</v>
      </c>
      <c r="E75" s="8" t="s">
        <v>162</v>
      </c>
      <c r="H75" t="e">
        <f>IF(OR(AND(#REF!=0,#REF!=0),AND(#REF!&gt;0,#REF!&gt;0)),0,1)</f>
        <v>#REF!</v>
      </c>
    </row>
    <row r="76" spans="1:8" ht="12.75">
      <c r="A76">
        <f t="shared" si="1"/>
        <v>609552</v>
      </c>
      <c r="B76" s="8">
        <v>6</v>
      </c>
      <c r="C76" s="8">
        <v>9</v>
      </c>
      <c r="D76" s="8">
        <v>39</v>
      </c>
      <c r="E76" s="8" t="s">
        <v>163</v>
      </c>
      <c r="H76" t="e">
        <f>IF(OR(AND(#REF!=0,#REF!=0),AND(#REF!&gt;0,#REF!&gt;0)),0,1)</f>
        <v>#REF!</v>
      </c>
    </row>
    <row r="77" spans="1:8" ht="12.75">
      <c r="A77">
        <f t="shared" si="1"/>
        <v>609552</v>
      </c>
      <c r="B77" s="8">
        <v>6</v>
      </c>
      <c r="C77" s="8">
        <v>9</v>
      </c>
      <c r="D77" s="8">
        <v>40</v>
      </c>
      <c r="E77" s="8" t="s">
        <v>164</v>
      </c>
      <c r="H77" t="e">
        <f>IF(OR(AND(#REF!=0,#REF!=0),AND(#REF!&gt;0,#REF!&gt;0)),0,1)</f>
        <v>#REF!</v>
      </c>
    </row>
    <row r="78" spans="1:8" ht="12.75">
      <c r="A78">
        <f t="shared" si="1"/>
        <v>609552</v>
      </c>
      <c r="B78" s="8">
        <v>6</v>
      </c>
      <c r="C78" s="8">
        <v>9</v>
      </c>
      <c r="D78" s="8">
        <v>41</v>
      </c>
      <c r="E78" s="8" t="s">
        <v>165</v>
      </c>
      <c r="H78" t="e">
        <f>IF(OR(AND(#REF!=0,#REF!=0),AND(#REF!&gt;0,#REF!&gt;0)),0,1)</f>
        <v>#REF!</v>
      </c>
    </row>
    <row r="79" spans="1:8" ht="12.75">
      <c r="A79">
        <f t="shared" si="1"/>
        <v>609552</v>
      </c>
      <c r="B79" s="8">
        <v>6</v>
      </c>
      <c r="C79" s="8">
        <v>9</v>
      </c>
      <c r="D79" s="8">
        <v>42</v>
      </c>
      <c r="E79" s="8" t="s">
        <v>166</v>
      </c>
      <c r="H79" t="e">
        <f>IF(OR(AND(#REF!=0,#REF!=0),AND(#REF!&gt;0,#REF!&gt;0)),0,1)</f>
        <v>#REF!</v>
      </c>
    </row>
    <row r="80" spans="1:8" ht="12.75">
      <c r="A80">
        <f t="shared" si="1"/>
        <v>609552</v>
      </c>
      <c r="B80" s="8">
        <v>6</v>
      </c>
      <c r="C80" s="8">
        <v>9</v>
      </c>
      <c r="D80" s="8">
        <v>43</v>
      </c>
      <c r="E80" s="8" t="s">
        <v>167</v>
      </c>
      <c r="H80" t="e">
        <f>IF(OR(AND(#REF!=0,#REF!=0),AND(#REF!&gt;0,#REF!&gt;0)),0,1)</f>
        <v>#REF!</v>
      </c>
    </row>
    <row r="81" spans="1:8" ht="12.75">
      <c r="A81">
        <f t="shared" si="1"/>
        <v>609552</v>
      </c>
      <c r="B81" s="8">
        <v>6</v>
      </c>
      <c r="C81" s="8">
        <v>9</v>
      </c>
      <c r="D81" s="8">
        <v>44</v>
      </c>
      <c r="E81" s="8" t="s">
        <v>168</v>
      </c>
      <c r="H81" t="e">
        <f>IF(OR(AND(#REF!=0,#REF!=0),AND(#REF!&gt;0,#REF!&gt;0)),0,1)</f>
        <v>#REF!</v>
      </c>
    </row>
    <row r="82" spans="1:8" ht="12.75">
      <c r="A82">
        <f t="shared" si="1"/>
        <v>609552</v>
      </c>
      <c r="B82" s="8">
        <v>6</v>
      </c>
      <c r="C82" s="8">
        <v>9</v>
      </c>
      <c r="D82" s="8">
        <v>45</v>
      </c>
      <c r="E82" s="8" t="s">
        <v>169</v>
      </c>
      <c r="H82" t="e">
        <f>IF(OR(AND(#REF!=0,#REF!=0),AND(#REF!&gt;0,#REF!&gt;0)),0,1)</f>
        <v>#REF!</v>
      </c>
    </row>
    <row r="83" spans="1:8" ht="12.75">
      <c r="A83">
        <f t="shared" si="1"/>
        <v>609552</v>
      </c>
      <c r="B83" s="8">
        <v>6</v>
      </c>
      <c r="C83" s="8">
        <v>9</v>
      </c>
      <c r="D83" s="8">
        <v>46</v>
      </c>
      <c r="E83" s="8" t="s">
        <v>170</v>
      </c>
      <c r="H83" t="e">
        <f>IF(OR(AND(#REF!=0,#REF!=0),AND(#REF!&gt;0,#REF!&gt;0)),0,1)</f>
        <v>#REF!</v>
      </c>
    </row>
    <row r="84" spans="1:8" ht="12.75">
      <c r="A84">
        <f t="shared" si="1"/>
        <v>609552</v>
      </c>
      <c r="B84" s="8">
        <v>6</v>
      </c>
      <c r="C84" s="8">
        <v>9</v>
      </c>
      <c r="D84" s="8">
        <v>47</v>
      </c>
      <c r="E84" s="8" t="s">
        <v>171</v>
      </c>
      <c r="H84" t="e">
        <f>IF(OR(AND(#REF!=0,#REF!=0),AND(#REF!&gt;0,#REF!&gt;0)),0,1)</f>
        <v>#REF!</v>
      </c>
    </row>
    <row r="85" spans="1:8" ht="12.75">
      <c r="A85">
        <f t="shared" si="1"/>
        <v>609552</v>
      </c>
      <c r="B85" s="8">
        <v>6</v>
      </c>
      <c r="C85" s="8">
        <v>9</v>
      </c>
      <c r="D85" s="8">
        <v>48</v>
      </c>
      <c r="E85" s="8" t="s">
        <v>172</v>
      </c>
      <c r="H85" t="e">
        <f>IF(OR(AND(#REF!=0,#REF!=0),AND(#REF!&gt;0,#REF!&gt;0)),0,1)</f>
        <v>#REF!</v>
      </c>
    </row>
    <row r="86" spans="1:8" ht="12.75">
      <c r="A86">
        <f t="shared" si="1"/>
        <v>609552</v>
      </c>
      <c r="B86" s="8">
        <v>6</v>
      </c>
      <c r="C86" s="8">
        <v>9</v>
      </c>
      <c r="D86" s="8">
        <v>49</v>
      </c>
      <c r="E86" s="8" t="s">
        <v>173</v>
      </c>
      <c r="H86" t="e">
        <f>IF(OR(AND(#REF!=0,#REF!=0),AND(#REF!&gt;0,#REF!&gt;0)),0,1)</f>
        <v>#REF!</v>
      </c>
    </row>
    <row r="87" spans="1:8" ht="12.75">
      <c r="A87">
        <f t="shared" si="1"/>
        <v>609552</v>
      </c>
      <c r="B87" s="8">
        <v>6</v>
      </c>
      <c r="C87" s="8">
        <v>9</v>
      </c>
      <c r="D87" s="8">
        <v>50</v>
      </c>
      <c r="E87" s="8" t="s">
        <v>174</v>
      </c>
      <c r="H87" t="e">
        <f>IF(OR(AND(#REF!=0,#REF!=0),AND(#REF!&gt;0,#REF!&gt;0)),0,1)</f>
        <v>#REF!</v>
      </c>
    </row>
    <row r="88" spans="1:8" ht="12.75">
      <c r="A88">
        <f t="shared" si="1"/>
        <v>609552</v>
      </c>
      <c r="B88" s="8">
        <v>6</v>
      </c>
      <c r="C88" s="8">
        <v>9</v>
      </c>
      <c r="D88" s="8">
        <v>51</v>
      </c>
      <c r="E88" s="8" t="s">
        <v>175</v>
      </c>
      <c r="H88" t="e">
        <f>IF(OR(AND(#REF!=0,#REF!=0),AND(#REF!&gt;0,#REF!&gt;0)),0,1)</f>
        <v>#REF!</v>
      </c>
    </row>
    <row r="89" spans="1:8" ht="12.75">
      <c r="A89">
        <f t="shared" si="1"/>
        <v>609552</v>
      </c>
      <c r="B89" s="8">
        <v>6</v>
      </c>
      <c r="C89" s="8">
        <v>9</v>
      </c>
      <c r="D89" s="8">
        <v>52</v>
      </c>
      <c r="E89" s="8" t="s">
        <v>176</v>
      </c>
      <c r="H89" t="e">
        <f>IF(OR(AND(#REF!=0,#REF!=0),AND(#REF!&gt;0,#REF!&gt;0)),0,1)</f>
        <v>#REF!</v>
      </c>
    </row>
    <row r="90" spans="1:8" ht="12.75">
      <c r="A90">
        <f t="shared" si="1"/>
        <v>609552</v>
      </c>
      <c r="B90" s="8">
        <v>6</v>
      </c>
      <c r="C90" s="8">
        <v>9</v>
      </c>
      <c r="D90" s="8">
        <v>53</v>
      </c>
      <c r="E90" s="8" t="s">
        <v>177</v>
      </c>
      <c r="H90" t="e">
        <f>IF(OR(AND(#REF!=0,#REF!=0),AND(#REF!&gt;0,#REF!&gt;0)),0,1)</f>
        <v>#REF!</v>
      </c>
    </row>
    <row r="91" spans="1:8" ht="12.75">
      <c r="A91">
        <f t="shared" si="1"/>
        <v>609552</v>
      </c>
      <c r="B91" s="8">
        <v>6</v>
      </c>
      <c r="C91" s="8">
        <v>9</v>
      </c>
      <c r="D91" s="8">
        <v>54</v>
      </c>
      <c r="E91" s="8" t="s">
        <v>178</v>
      </c>
      <c r="H91" t="e">
        <f>IF(OR(AND(#REF!=0,#REF!=0),AND(#REF!&gt;0,#REF!&gt;0)),0,1)</f>
        <v>#REF!</v>
      </c>
    </row>
    <row r="92" spans="1:8" ht="12.75">
      <c r="A92">
        <f t="shared" si="1"/>
        <v>609552</v>
      </c>
      <c r="B92" s="8">
        <v>6</v>
      </c>
      <c r="C92" s="8">
        <v>9</v>
      </c>
      <c r="D92" s="8">
        <v>55</v>
      </c>
      <c r="E92" s="8" t="s">
        <v>179</v>
      </c>
      <c r="H92" t="e">
        <f>IF(OR(AND(#REF!=0,#REF!=0),AND(#REF!&gt;0,#REF!&gt;0)),0,1)</f>
        <v>#REF!</v>
      </c>
    </row>
    <row r="93" spans="1:8" ht="12.75">
      <c r="A93">
        <f t="shared" si="1"/>
        <v>609552</v>
      </c>
      <c r="B93" s="8">
        <v>6</v>
      </c>
      <c r="C93" s="8">
        <v>9</v>
      </c>
      <c r="D93" s="8">
        <v>56</v>
      </c>
      <c r="E93" s="8" t="s">
        <v>180</v>
      </c>
      <c r="H93" t="e">
        <f>IF(OR(AND(#REF!=0,#REF!=0),AND(#REF!&gt;0,#REF!&gt;0)),0,1)</f>
        <v>#REF!</v>
      </c>
    </row>
    <row r="94" spans="1:8" ht="12.75">
      <c r="A94">
        <f t="shared" si="1"/>
        <v>609552</v>
      </c>
      <c r="B94" s="8">
        <v>6</v>
      </c>
      <c r="C94" s="8">
        <v>9</v>
      </c>
      <c r="D94" s="8">
        <v>57</v>
      </c>
      <c r="E94" s="8" t="s">
        <v>181</v>
      </c>
      <c r="H94" t="e">
        <f>IF(OR(AND(#REF!=0,#REF!=0),AND(#REF!&gt;0,#REF!&gt;0)),0,1)</f>
        <v>#REF!</v>
      </c>
    </row>
    <row r="95" spans="1:8" ht="12.75">
      <c r="A95">
        <f t="shared" si="1"/>
        <v>609552</v>
      </c>
      <c r="B95" s="8">
        <v>6</v>
      </c>
      <c r="C95" s="8">
        <v>9</v>
      </c>
      <c r="D95" s="8">
        <v>58</v>
      </c>
      <c r="E95" s="8" t="s">
        <v>182</v>
      </c>
      <c r="H95" t="e">
        <f>IF(OR(AND(#REF!=0,#REF!=0),AND(#REF!&gt;0,#REF!&gt;0)),0,1)</f>
        <v>#REF!</v>
      </c>
    </row>
    <row r="96" spans="1:8" ht="12.75">
      <c r="A96">
        <f t="shared" si="1"/>
        <v>609552</v>
      </c>
      <c r="B96" s="8">
        <v>6</v>
      </c>
      <c r="C96" s="8">
        <v>9</v>
      </c>
      <c r="D96" s="8">
        <v>59</v>
      </c>
      <c r="E96" s="8" t="s">
        <v>183</v>
      </c>
      <c r="H96" t="e">
        <f>IF(OR(AND(#REF!=0,#REF!=0),AND(#REF!&gt;0,#REF!&gt;0)),0,1)</f>
        <v>#REF!</v>
      </c>
    </row>
    <row r="97" spans="1:8" ht="12.75">
      <c r="A97">
        <f t="shared" si="1"/>
        <v>609552</v>
      </c>
      <c r="B97" s="8">
        <v>6</v>
      </c>
      <c r="C97" s="8">
        <v>9</v>
      </c>
      <c r="D97" s="8">
        <v>60</v>
      </c>
      <c r="E97" s="8" t="s">
        <v>184</v>
      </c>
      <c r="H97" t="e">
        <f>IF(OR(AND(#REF!=0,#REF!=0),AND(#REF!&gt;0,#REF!&gt;0)),0,1)</f>
        <v>#REF!</v>
      </c>
    </row>
    <row r="98" spans="1:8" ht="12.75">
      <c r="A98">
        <f t="shared" si="1"/>
        <v>609552</v>
      </c>
      <c r="B98" s="8">
        <v>6</v>
      </c>
      <c r="C98" s="8">
        <v>9</v>
      </c>
      <c r="D98" s="8">
        <v>61</v>
      </c>
      <c r="E98" s="8" t="s">
        <v>185</v>
      </c>
      <c r="H98" t="e">
        <f>IF(OR(AND(#REF!=0,#REF!=0),AND(#REF!&gt;0,#REF!&gt;0)),0,1)</f>
        <v>#REF!</v>
      </c>
    </row>
    <row r="99" spans="1:8" ht="12.75">
      <c r="A99">
        <f t="shared" si="1"/>
        <v>609552</v>
      </c>
      <c r="B99" s="8">
        <v>6</v>
      </c>
      <c r="C99" s="8">
        <v>9</v>
      </c>
      <c r="D99" s="8">
        <v>62</v>
      </c>
      <c r="E99" s="8" t="s">
        <v>186</v>
      </c>
      <c r="H99" t="e">
        <f>IF(OR(AND(#REF!=0,#REF!=0),AND(#REF!&gt;0,#REF!&gt;0)),0,1)</f>
        <v>#REF!</v>
      </c>
    </row>
    <row r="100" spans="1:8" ht="12.75">
      <c r="A100">
        <f t="shared" si="1"/>
        <v>609552</v>
      </c>
      <c r="B100" s="8">
        <v>6</v>
      </c>
      <c r="C100" s="8">
        <v>9</v>
      </c>
      <c r="D100" s="8">
        <v>63</v>
      </c>
      <c r="E100" s="8" t="s">
        <v>187</v>
      </c>
      <c r="H100" t="e">
        <f>IF(OR(AND(#REF!=0,#REF!=0),AND(#REF!&gt;0,#REF!&gt;0)),0,1)</f>
        <v>#REF!</v>
      </c>
    </row>
    <row r="101" spans="1:8" ht="12.75">
      <c r="A101">
        <f t="shared" si="1"/>
        <v>609552</v>
      </c>
      <c r="B101" s="8">
        <v>6</v>
      </c>
      <c r="C101" s="8">
        <v>9</v>
      </c>
      <c r="D101" s="8">
        <v>64</v>
      </c>
      <c r="E101" s="8" t="s">
        <v>188</v>
      </c>
      <c r="H101" t="e">
        <f>IF(OR(AND(#REF!=0,#REF!=0),AND(#REF!&gt;0,#REF!&gt;0)),0,1)</f>
        <v>#REF!</v>
      </c>
    </row>
    <row r="102" spans="1:8" ht="12.75">
      <c r="A102">
        <f t="shared" si="1"/>
        <v>609552</v>
      </c>
      <c r="B102" s="8">
        <v>6</v>
      </c>
      <c r="C102" s="8">
        <v>9</v>
      </c>
      <c r="D102" s="8">
        <v>65</v>
      </c>
      <c r="E102" s="8" t="s">
        <v>189</v>
      </c>
      <c r="H102" t="e">
        <f>IF(OR(AND(#REF!=0,#REF!=0),AND(#REF!&gt;0,#REF!&gt;0)),0,1)</f>
        <v>#REF!</v>
      </c>
    </row>
    <row r="103" spans="1:8" ht="12.75">
      <c r="A103">
        <f t="shared" si="1"/>
        <v>609552</v>
      </c>
      <c r="B103" s="8">
        <v>6</v>
      </c>
      <c r="C103" s="8">
        <v>9</v>
      </c>
      <c r="D103" s="8">
        <v>66</v>
      </c>
      <c r="E103" s="8" t="s">
        <v>190</v>
      </c>
      <c r="H103" t="e">
        <f>IF(OR(AND(#REF!=0,#REF!=0),AND(#REF!&gt;0,#REF!&gt;0)),0,1)</f>
        <v>#REF!</v>
      </c>
    </row>
    <row r="104" spans="1:8" ht="12.75">
      <c r="A104">
        <f t="shared" si="1"/>
        <v>609552</v>
      </c>
      <c r="B104" s="8">
        <v>6</v>
      </c>
      <c r="C104" s="8">
        <v>9</v>
      </c>
      <c r="D104" s="8">
        <v>67</v>
      </c>
      <c r="E104" s="8" t="s">
        <v>191</v>
      </c>
      <c r="H104" t="e">
        <f>IF(OR(AND(#REF!=0,#REF!=0),AND(#REF!&gt;0,#REF!&gt;0)),0,1)</f>
        <v>#REF!</v>
      </c>
    </row>
    <row r="105" spans="1:8" ht="12.75">
      <c r="A105">
        <f t="shared" si="1"/>
        <v>609552</v>
      </c>
      <c r="B105" s="8">
        <v>6</v>
      </c>
      <c r="C105" s="8">
        <v>9</v>
      </c>
      <c r="D105" s="8">
        <v>68</v>
      </c>
      <c r="E105" s="8" t="s">
        <v>192</v>
      </c>
      <c r="H105" t="e">
        <f>IF(OR(AND(#REF!=0,#REF!=0),AND(#REF!&gt;0,#REF!&gt;0)),0,1)</f>
        <v>#REF!</v>
      </c>
    </row>
    <row r="106" spans="1:8" ht="12.75">
      <c r="A106">
        <f t="shared" si="1"/>
        <v>609552</v>
      </c>
      <c r="B106" s="8">
        <v>6</v>
      </c>
      <c r="C106" s="8">
        <v>9</v>
      </c>
      <c r="D106" s="8">
        <v>69</v>
      </c>
      <c r="E106" s="8" t="s">
        <v>193</v>
      </c>
      <c r="H106" t="e">
        <f>IF(OR(AND(#REF!=0,#REF!=0),AND(#REF!&gt;0,#REF!&gt;0)),0,1)</f>
        <v>#REF!</v>
      </c>
    </row>
    <row r="107" spans="1:8" ht="12.75">
      <c r="A107">
        <f t="shared" si="1"/>
        <v>609552</v>
      </c>
      <c r="B107" s="8">
        <v>6</v>
      </c>
      <c r="C107" s="8">
        <v>9</v>
      </c>
      <c r="D107" s="8">
        <v>70</v>
      </c>
      <c r="E107" s="8" t="s">
        <v>194</v>
      </c>
      <c r="H107" t="e">
        <f>IF(OR(AND(#REF!=0,#REF!=0),AND(#REF!&gt;0,#REF!&gt;0)),0,1)</f>
        <v>#REF!</v>
      </c>
    </row>
    <row r="108" spans="1:8" ht="12.75">
      <c r="A108">
        <f t="shared" si="1"/>
        <v>609552</v>
      </c>
      <c r="B108" s="8">
        <v>6</v>
      </c>
      <c r="C108" s="8">
        <v>9</v>
      </c>
      <c r="D108" s="8">
        <v>71</v>
      </c>
      <c r="E108" s="8" t="s">
        <v>195</v>
      </c>
      <c r="H108" t="e">
        <f>IF(OR(AND(#REF!=0,#REF!=0),AND(#REF!&gt;0,#REF!&gt;0)),0,1)</f>
        <v>#REF!</v>
      </c>
    </row>
    <row r="109" spans="1:8" ht="12.75">
      <c r="A109">
        <f t="shared" si="1"/>
        <v>609552</v>
      </c>
      <c r="B109" s="8">
        <v>6</v>
      </c>
      <c r="C109" s="8">
        <v>9</v>
      </c>
      <c r="D109" s="8">
        <v>72</v>
      </c>
      <c r="E109" s="8" t="s">
        <v>196</v>
      </c>
      <c r="H109" t="e">
        <f>IF(OR(AND(#REF!=0,#REF!=0),AND(#REF!&gt;0,#REF!&gt;0)),0,1)</f>
        <v>#REF!</v>
      </c>
    </row>
    <row r="110" spans="1:8" ht="12.75">
      <c r="A110">
        <f t="shared" si="1"/>
        <v>609552</v>
      </c>
      <c r="B110" s="8">
        <v>6</v>
      </c>
      <c r="C110" s="8">
        <v>9</v>
      </c>
      <c r="D110" s="8">
        <v>73</v>
      </c>
      <c r="E110" s="8" t="s">
        <v>197</v>
      </c>
      <c r="H110" t="e">
        <f>IF(OR(AND(#REF!=0,#REF!=0),AND(#REF!&gt;0,#REF!&gt;0)),0,1)</f>
        <v>#REF!</v>
      </c>
    </row>
    <row r="111" spans="1:8" ht="12.75">
      <c r="A111">
        <f t="shared" si="1"/>
        <v>609552</v>
      </c>
      <c r="B111" s="8">
        <v>6</v>
      </c>
      <c r="C111" s="8">
        <v>9</v>
      </c>
      <c r="D111" s="8">
        <v>74</v>
      </c>
      <c r="E111" s="8" t="s">
        <v>198</v>
      </c>
      <c r="H111" t="e">
        <f>IF(OR(AND(#REF!=0,#REF!=0),AND(#REF!&gt;0,#REF!&gt;0)),0,1)</f>
        <v>#REF!</v>
      </c>
    </row>
    <row r="112" spans="1:8" ht="12.75">
      <c r="A112">
        <f t="shared" si="1"/>
        <v>609552</v>
      </c>
      <c r="B112" s="8">
        <v>6</v>
      </c>
      <c r="C112" s="8">
        <v>9</v>
      </c>
      <c r="D112" s="8">
        <v>75</v>
      </c>
      <c r="E112" s="8" t="s">
        <v>199</v>
      </c>
      <c r="H112" t="e">
        <f>IF(OR(AND(#REF!=0,#REF!=0),AND(#REF!&gt;0,#REF!&gt;0)),0,1)</f>
        <v>#REF!</v>
      </c>
    </row>
    <row r="113" spans="1:8" ht="12.75">
      <c r="A113">
        <f t="shared" si="1"/>
        <v>609552</v>
      </c>
      <c r="B113" s="8">
        <v>6</v>
      </c>
      <c r="C113" s="8">
        <v>9</v>
      </c>
      <c r="D113" s="8">
        <v>76</v>
      </c>
      <c r="E113" s="8" t="s">
        <v>200</v>
      </c>
      <c r="H113" t="e">
        <f>IF(OR(AND(#REF!=0,#REF!=0),AND(#REF!&gt;0,#REF!&gt;0)),0,1)</f>
        <v>#REF!</v>
      </c>
    </row>
    <row r="114" spans="1:8" ht="12.75">
      <c r="A114" s="29">
        <f t="shared" si="1"/>
        <v>609552</v>
      </c>
      <c r="B114" s="29">
        <v>7</v>
      </c>
      <c r="C114" s="29">
        <v>0</v>
      </c>
      <c r="D114" s="29">
        <v>0</v>
      </c>
      <c r="E114" s="29" t="e">
        <f>CONCATENATE("Межраздельный контроль - количество ошибок: ",H114)</f>
        <v>#REF!</v>
      </c>
      <c r="F114" s="29"/>
      <c r="G114" s="29"/>
      <c r="H114" s="30" t="e">
        <f>SUM(H115:H117)</f>
        <v>#REF!</v>
      </c>
    </row>
    <row r="115" spans="1:8" ht="12.75">
      <c r="A115">
        <f t="shared" si="1"/>
        <v>609552</v>
      </c>
      <c r="B115">
        <v>7</v>
      </c>
      <c r="C115">
        <v>1</v>
      </c>
      <c r="D115">
        <v>1</v>
      </c>
      <c r="E115" t="s">
        <v>151</v>
      </c>
      <c r="H115">
        <f>IF('Раздел 2'!P26+'Раздел 3'!P43-'Раздел 3'!P44=SUM('Раздел 3'!Q21,'Раздел 3'!Q38),0,1)</f>
        <v>1</v>
      </c>
    </row>
    <row r="116" spans="1:8" ht="12.75">
      <c r="A116">
        <f t="shared" si="1"/>
        <v>609552</v>
      </c>
      <c r="B116">
        <v>7</v>
      </c>
      <c r="C116">
        <v>2</v>
      </c>
      <c r="D116">
        <v>2</v>
      </c>
      <c r="E116" t="s">
        <v>152</v>
      </c>
      <c r="H116">
        <f>IF('Раздел 2'!P26+'Раздел 3'!P43&gt;='Раздел 3'!P44,0,1)</f>
        <v>0</v>
      </c>
    </row>
    <row r="117" spans="1:8" ht="12.75">
      <c r="A117">
        <f t="shared" si="1"/>
        <v>609552</v>
      </c>
      <c r="B117">
        <v>7</v>
      </c>
      <c r="C117">
        <v>3</v>
      </c>
      <c r="D117">
        <v>3</v>
      </c>
      <c r="E117" t="s">
        <v>126</v>
      </c>
      <c r="H117" t="e">
        <f>IF(SUM('Раздел 3'!P22:Q22)&gt;=SUM(#REF!),0,1)</f>
        <v>#REF!</v>
      </c>
    </row>
    <row r="119" ht="12.75">
      <c r="A119" s="31" t="s">
        <v>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2015-11-05T13:12:39Z</cp:lastPrinted>
  <dcterms:created xsi:type="dcterms:W3CDTF">2010-01-22T08:57:42Z</dcterms:created>
  <dcterms:modified xsi:type="dcterms:W3CDTF">2015-11-05T13:14:06Z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